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72県土整備企画課\令和7年度\K_働き方改革\K2_週休2日工事\K201_試行要領改定\試行要領の改定（R7.10.1)\01_通知\①_福岡県県土整備部における週休２日工事試行要領の一部改定について（通知）\"/>
    </mc:Choice>
  </mc:AlternateContent>
  <bookViews>
    <workbookView xWindow="0" yWindow="0" windowWidth="9696" windowHeight="5808"/>
  </bookViews>
  <sheets>
    <sheet name="230-2(現場閉所・通期・月単位)" sheetId="4" r:id="rId1"/>
    <sheet name="230-4(現場閉所・完全)" sheetId="3" r:id="rId2"/>
  </sheets>
  <externalReferences>
    <externalReference r:id="rId3"/>
    <externalReference r:id="rId4"/>
    <externalReference r:id="rId5"/>
  </externalReferences>
  <definedNames>
    <definedName name="page1" localSheetId="0">#REF!</definedName>
    <definedName name="page1">#REF!</definedName>
    <definedName name="page2" localSheetId="0">#REF!</definedName>
    <definedName name="page2">#REF!</definedName>
    <definedName name="_xlnm.Print_Area" localSheetId="0">'230-2(現場閉所・通期・月単位)'!$A$1:$AI$339</definedName>
    <definedName name="_xlnm.Print_Area" localSheetId="1">'230-4(現場閉所・完全)'!$A$1:$BQ$142</definedName>
    <definedName name="_xlnm.Print_Titles" localSheetId="0">'230-2(現場閉所・通期・月単位)'!$1:$6</definedName>
    <definedName name="夏休" localSheetId="0">#REF!</definedName>
    <definedName name="夏休">#REF!</definedName>
    <definedName name="技能講習名" localSheetId="0">#REF!</definedName>
    <definedName name="技能講習名">#REF!</definedName>
    <definedName name="許可業種" localSheetId="0">#REF!</definedName>
    <definedName name="許可業種">#REF!</definedName>
    <definedName name="血液型" localSheetId="0">#REF!</definedName>
    <definedName name="血液型">#REF!</definedName>
    <definedName name="工種" localSheetId="0">#REF!</definedName>
    <definedName name="工種">#REF!</definedName>
    <definedName name="工種１" localSheetId="0">#REF!</definedName>
    <definedName name="工種１">#REF!</definedName>
    <definedName name="工種工種" localSheetId="0">#REF!</definedName>
    <definedName name="工種工種">#REF!</definedName>
    <definedName name="祝日" localSheetId="0">#REF!</definedName>
    <definedName name="祝日">#REF!</definedName>
    <definedName name="職種名" localSheetId="0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 localSheetId="0">#REF!</definedName>
    <definedName name="特殊健康診断名">#REF!</definedName>
    <definedName name="特別教育名" localSheetId="0">#REF!</definedName>
    <definedName name="特別教育名">#REF!</definedName>
    <definedName name="免許資格名" localSheetId="0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36" i="4" l="1"/>
  <c r="AI335" i="4"/>
  <c r="AI333" i="4"/>
  <c r="AI331" i="4"/>
  <c r="AL320" i="4"/>
  <c r="AI319" i="4"/>
  <c r="AI317" i="4"/>
  <c r="AI315" i="4"/>
  <c r="AL304" i="4"/>
  <c r="AI303" i="4"/>
  <c r="AI301" i="4"/>
  <c r="AI299" i="4"/>
  <c r="AL288" i="4"/>
  <c r="AI287" i="4"/>
  <c r="AI285" i="4"/>
  <c r="AI283" i="4"/>
  <c r="AL272" i="4"/>
  <c r="AI271" i="4"/>
  <c r="AI269" i="4"/>
  <c r="AI267" i="4"/>
  <c r="AL256" i="4"/>
  <c r="AI255" i="4"/>
  <c r="AI253" i="4"/>
  <c r="AI251" i="4"/>
  <c r="AL240" i="4"/>
  <c r="AI239" i="4"/>
  <c r="AI237" i="4"/>
  <c r="AI235" i="4"/>
  <c r="AL224" i="4"/>
  <c r="AI223" i="4"/>
  <c r="AI221" i="4"/>
  <c r="AI219" i="4"/>
  <c r="AL208" i="4"/>
  <c r="AI207" i="4"/>
  <c r="AI205" i="4"/>
  <c r="AI203" i="4"/>
  <c r="AL192" i="4"/>
  <c r="AI191" i="4"/>
  <c r="AI189" i="4"/>
  <c r="AI187" i="4"/>
  <c r="AL176" i="4"/>
  <c r="AI175" i="4"/>
  <c r="AI173" i="4"/>
  <c r="AI171" i="4"/>
  <c r="AL160" i="4"/>
  <c r="AI159" i="4"/>
  <c r="AI157" i="4"/>
  <c r="AI155" i="4"/>
  <c r="AL144" i="4"/>
  <c r="AI143" i="4"/>
  <c r="AI141" i="4"/>
  <c r="AI139" i="4"/>
  <c r="AL128" i="4"/>
  <c r="AI127" i="4"/>
  <c r="AI125" i="4"/>
  <c r="AI123" i="4"/>
  <c r="AL112" i="4"/>
  <c r="AI111" i="4"/>
  <c r="AI109" i="4"/>
  <c r="AI107" i="4"/>
  <c r="AL96" i="4"/>
  <c r="AI95" i="4"/>
  <c r="AI93" i="4"/>
  <c r="AI91" i="4"/>
  <c r="AL80" i="4"/>
  <c r="AI79" i="4"/>
  <c r="AI77" i="4"/>
  <c r="AI75" i="4"/>
  <c r="AL64" i="4"/>
  <c r="AI63" i="4"/>
  <c r="AI61" i="4"/>
  <c r="AI59" i="4"/>
  <c r="AL48" i="4"/>
  <c r="AI47" i="4"/>
  <c r="AI45" i="4"/>
  <c r="AI43" i="4"/>
  <c r="AL32" i="4"/>
  <c r="AI31" i="4"/>
  <c r="AI29" i="4"/>
  <c r="AI27" i="4"/>
  <c r="AL16" i="4"/>
  <c r="AI15" i="4"/>
  <c r="AI13" i="4"/>
  <c r="AI11" i="4"/>
  <c r="C9" i="4"/>
  <c r="D7" i="4"/>
  <c r="C7" i="4"/>
  <c r="F7" i="4" s="1"/>
  <c r="P5" i="4"/>
  <c r="W3" i="4"/>
  <c r="C8" i="4" l="1"/>
  <c r="C26" i="4"/>
  <c r="D9" i="4"/>
  <c r="W4" i="4"/>
  <c r="C10" i="4"/>
  <c r="D10" i="4" l="1"/>
  <c r="E9" i="4"/>
  <c r="D23" i="4"/>
  <c r="C23" i="4"/>
  <c r="C24" i="4"/>
  <c r="C27" i="4"/>
  <c r="C11" i="4"/>
  <c r="C35" i="4" l="1"/>
  <c r="C34" i="4"/>
  <c r="C37" i="4"/>
  <c r="C36" i="4"/>
  <c r="E10" i="4"/>
  <c r="F9" i="4"/>
  <c r="C19" i="4"/>
  <c r="C20" i="4"/>
  <c r="C18" i="4"/>
  <c r="C25" i="4"/>
  <c r="D11" i="4"/>
  <c r="D19" i="4"/>
  <c r="D20" i="4"/>
  <c r="D18" i="4"/>
  <c r="D21" i="4"/>
  <c r="C21" i="4"/>
  <c r="D25" i="4" l="1"/>
  <c r="C42" i="4"/>
  <c r="G9" i="4"/>
  <c r="F10" i="4"/>
  <c r="E11" i="4"/>
  <c r="E21" i="4" s="1"/>
  <c r="E18" i="4" l="1"/>
  <c r="C43" i="4"/>
  <c r="C50" i="4" s="1"/>
  <c r="D39" i="4"/>
  <c r="C40" i="4"/>
  <c r="C39" i="4"/>
  <c r="C41" i="4" s="1"/>
  <c r="F11" i="4"/>
  <c r="F21" i="4" s="1"/>
  <c r="D26" i="4"/>
  <c r="E25" i="4"/>
  <c r="E20" i="4"/>
  <c r="H9" i="4"/>
  <c r="G10" i="4"/>
  <c r="E19" i="4"/>
  <c r="F19" i="4" l="1"/>
  <c r="C58" i="4"/>
  <c r="D41" i="4"/>
  <c r="I9" i="4"/>
  <c r="H10" i="4"/>
  <c r="C53" i="4"/>
  <c r="G11" i="4"/>
  <c r="G19" i="4" s="1"/>
  <c r="C52" i="4"/>
  <c r="E26" i="4"/>
  <c r="F25" i="4"/>
  <c r="D27" i="4"/>
  <c r="F18" i="4"/>
  <c r="F20" i="4"/>
  <c r="C51" i="4"/>
  <c r="H11" i="4" l="1"/>
  <c r="H20" i="4" s="1"/>
  <c r="J9" i="4"/>
  <c r="I10" i="4"/>
  <c r="G18" i="4"/>
  <c r="D36" i="4"/>
  <c r="G25" i="4"/>
  <c r="F26" i="4"/>
  <c r="D42" i="4"/>
  <c r="E41" i="4"/>
  <c r="D37" i="4"/>
  <c r="E27" i="4"/>
  <c r="E34" i="4" s="1"/>
  <c r="C67" i="4"/>
  <c r="C55" i="4"/>
  <c r="C59" i="4"/>
  <c r="C68" i="4" s="1"/>
  <c r="C56" i="4"/>
  <c r="D55" i="4"/>
  <c r="D34" i="4"/>
  <c r="G20" i="4"/>
  <c r="D35" i="4"/>
  <c r="G21" i="4"/>
  <c r="E36" i="4" l="1"/>
  <c r="J10" i="4"/>
  <c r="K9" i="4"/>
  <c r="I11" i="4"/>
  <c r="I19" i="4" s="1"/>
  <c r="E35" i="4"/>
  <c r="E37" i="4"/>
  <c r="H18" i="4"/>
  <c r="H19" i="4"/>
  <c r="F41" i="4"/>
  <c r="E42" i="4"/>
  <c r="H21" i="4"/>
  <c r="D43" i="4"/>
  <c r="C57" i="4"/>
  <c r="F27" i="4"/>
  <c r="H25" i="4"/>
  <c r="G26" i="4"/>
  <c r="C66" i="4"/>
  <c r="C69" i="4"/>
  <c r="G27" i="4" l="1"/>
  <c r="G37" i="4" s="1"/>
  <c r="I21" i="4"/>
  <c r="I20" i="4"/>
  <c r="I18" i="4"/>
  <c r="E43" i="4"/>
  <c r="E50" i="4"/>
  <c r="E52" i="4"/>
  <c r="E51" i="4"/>
  <c r="E53" i="4"/>
  <c r="F34" i="4"/>
  <c r="G41" i="4"/>
  <c r="F42" i="4"/>
  <c r="L9" i="4"/>
  <c r="K10" i="4"/>
  <c r="D53" i="4"/>
  <c r="J21" i="4"/>
  <c r="J11" i="4"/>
  <c r="J20" i="4" s="1"/>
  <c r="D51" i="4"/>
  <c r="F36" i="4"/>
  <c r="I25" i="4"/>
  <c r="H26" i="4"/>
  <c r="D52" i="4"/>
  <c r="D50" i="4"/>
  <c r="F35" i="4"/>
  <c r="F37" i="4"/>
  <c r="D57" i="4"/>
  <c r="C74" i="4"/>
  <c r="H41" i="4" l="1"/>
  <c r="G42" i="4"/>
  <c r="G35" i="4"/>
  <c r="M9" i="4"/>
  <c r="L10" i="4"/>
  <c r="I26" i="4"/>
  <c r="J25" i="4"/>
  <c r="G36" i="4"/>
  <c r="G34" i="4"/>
  <c r="C71" i="4"/>
  <c r="C72" i="4"/>
  <c r="C75" i="4"/>
  <c r="D71" i="4"/>
  <c r="J19" i="4"/>
  <c r="J18" i="4"/>
  <c r="E57" i="4"/>
  <c r="D58" i="4"/>
  <c r="K11" i="4"/>
  <c r="K20" i="4" s="1"/>
  <c r="H35" i="4"/>
  <c r="H34" i="4"/>
  <c r="H36" i="4"/>
  <c r="H27" i="4"/>
  <c r="H37" i="4"/>
  <c r="F43" i="4"/>
  <c r="F50" i="4" s="1"/>
  <c r="L11" i="4" l="1"/>
  <c r="L20" i="4" s="1"/>
  <c r="J26" i="4"/>
  <c r="K25" i="4"/>
  <c r="K18" i="4"/>
  <c r="C83" i="4"/>
  <c r="K21" i="4"/>
  <c r="F52" i="4"/>
  <c r="G43" i="4"/>
  <c r="G52" i="4" s="1"/>
  <c r="I27" i="4"/>
  <c r="I37" i="4" s="1"/>
  <c r="K19" i="4"/>
  <c r="F53" i="4"/>
  <c r="F51" i="4"/>
  <c r="I41" i="4"/>
  <c r="H42" i="4"/>
  <c r="D59" i="4"/>
  <c r="C85" i="4"/>
  <c r="N9" i="4"/>
  <c r="M10" i="4"/>
  <c r="C84" i="4"/>
  <c r="C73" i="4"/>
  <c r="E58" i="4"/>
  <c r="F57" i="4"/>
  <c r="C82" i="4"/>
  <c r="I35" i="4" l="1"/>
  <c r="I36" i="4"/>
  <c r="L25" i="4"/>
  <c r="K26" i="4"/>
  <c r="D68" i="4"/>
  <c r="I34" i="4"/>
  <c r="J27" i="4"/>
  <c r="J35" i="4" s="1"/>
  <c r="L21" i="4"/>
  <c r="G53" i="4"/>
  <c r="L19" i="4"/>
  <c r="D67" i="4"/>
  <c r="D69" i="4"/>
  <c r="D66" i="4"/>
  <c r="E59" i="4"/>
  <c r="E67" i="4" s="1"/>
  <c r="E68" i="4"/>
  <c r="E69" i="4"/>
  <c r="E66" i="4"/>
  <c r="D73" i="4"/>
  <c r="C90" i="4"/>
  <c r="H43" i="4"/>
  <c r="H53" i="4" s="1"/>
  <c r="G50" i="4"/>
  <c r="L18" i="4"/>
  <c r="G57" i="4"/>
  <c r="F58" i="4"/>
  <c r="I42" i="4"/>
  <c r="J41" i="4"/>
  <c r="G51" i="4"/>
  <c r="M11" i="4"/>
  <c r="M20" i="4" s="1"/>
  <c r="O9" i="4"/>
  <c r="N10" i="4"/>
  <c r="O10" i="4" l="1"/>
  <c r="P9" i="4"/>
  <c r="J36" i="4"/>
  <c r="M19" i="4"/>
  <c r="J37" i="4"/>
  <c r="M18" i="4"/>
  <c r="H52" i="4"/>
  <c r="K35" i="4"/>
  <c r="K27" i="4"/>
  <c r="K37" i="4" s="1"/>
  <c r="K34" i="4"/>
  <c r="H50" i="4"/>
  <c r="M21" i="4"/>
  <c r="L26" i="4"/>
  <c r="M25" i="4"/>
  <c r="H51" i="4"/>
  <c r="K41" i="4"/>
  <c r="J42" i="4"/>
  <c r="C100" i="4"/>
  <c r="C88" i="4"/>
  <c r="C91" i="4"/>
  <c r="D87" i="4"/>
  <c r="C87" i="4"/>
  <c r="C89" i="4" s="1"/>
  <c r="G58" i="4"/>
  <c r="H57" i="4"/>
  <c r="E73" i="4"/>
  <c r="D74" i="4"/>
  <c r="F59" i="4"/>
  <c r="F66" i="4" s="1"/>
  <c r="F68" i="4"/>
  <c r="J34" i="4"/>
  <c r="I43" i="4"/>
  <c r="I51" i="4" s="1"/>
  <c r="I53" i="4"/>
  <c r="I50" i="4"/>
  <c r="N11" i="4"/>
  <c r="N18" i="4" s="1"/>
  <c r="D75" i="4" l="1"/>
  <c r="D82" i="4" s="1"/>
  <c r="D83" i="4"/>
  <c r="D84" i="4"/>
  <c r="E74" i="4"/>
  <c r="F73" i="4"/>
  <c r="H58" i="4"/>
  <c r="I57" i="4"/>
  <c r="G59" i="4"/>
  <c r="G68" i="4" s="1"/>
  <c r="G69" i="4"/>
  <c r="D89" i="4"/>
  <c r="C106" i="4"/>
  <c r="C101" i="4"/>
  <c r="I52" i="4"/>
  <c r="N25" i="4"/>
  <c r="M26" i="4"/>
  <c r="L27" i="4"/>
  <c r="L36" i="4" s="1"/>
  <c r="N20" i="4"/>
  <c r="N21" i="4"/>
  <c r="C98" i="4"/>
  <c r="F69" i="4"/>
  <c r="K36" i="4"/>
  <c r="J43" i="4"/>
  <c r="J51" i="4" s="1"/>
  <c r="K42" i="4"/>
  <c r="L41" i="4"/>
  <c r="N19" i="4"/>
  <c r="Q9" i="4"/>
  <c r="P10" i="4"/>
  <c r="F67" i="4"/>
  <c r="C99" i="4"/>
  <c r="O11" i="4"/>
  <c r="O21" i="4" s="1"/>
  <c r="O25" i="4" l="1"/>
  <c r="N26" i="4"/>
  <c r="H59" i="4"/>
  <c r="H69" i="4" s="1"/>
  <c r="F74" i="4"/>
  <c r="G73" i="4"/>
  <c r="E75" i="4"/>
  <c r="E82" i="4" s="1"/>
  <c r="E83" i="4"/>
  <c r="E84" i="4"/>
  <c r="Q10" i="4"/>
  <c r="R9" i="4"/>
  <c r="P11" i="4"/>
  <c r="P20" i="4" s="1"/>
  <c r="J52" i="4"/>
  <c r="L37" i="4"/>
  <c r="D85" i="4"/>
  <c r="G66" i="4"/>
  <c r="M27" i="4"/>
  <c r="M35" i="4" s="1"/>
  <c r="M34" i="4"/>
  <c r="J57" i="4"/>
  <c r="I58" i="4"/>
  <c r="C107" i="4"/>
  <c r="C103" i="4"/>
  <c r="D103" i="4"/>
  <c r="C117" i="4"/>
  <c r="C104" i="4"/>
  <c r="M41" i="4"/>
  <c r="L42" i="4"/>
  <c r="E89" i="4"/>
  <c r="D90" i="4"/>
  <c r="O19" i="4"/>
  <c r="K43" i="4"/>
  <c r="K51" i="4" s="1"/>
  <c r="O20" i="4"/>
  <c r="J53" i="4"/>
  <c r="L34" i="4"/>
  <c r="O18" i="4"/>
  <c r="J50" i="4"/>
  <c r="L35" i="4"/>
  <c r="G67" i="4"/>
  <c r="Q11" i="4" l="1"/>
  <c r="Q18" i="4" s="1"/>
  <c r="G74" i="4"/>
  <c r="H73" i="4"/>
  <c r="H68" i="4"/>
  <c r="E90" i="4"/>
  <c r="F89" i="4"/>
  <c r="H66" i="4"/>
  <c r="K53" i="4"/>
  <c r="I59" i="4"/>
  <c r="I67" i="4" s="1"/>
  <c r="I68" i="4"/>
  <c r="I69" i="4"/>
  <c r="M42" i="4"/>
  <c r="N41" i="4"/>
  <c r="H67" i="4"/>
  <c r="K50" i="4"/>
  <c r="C115" i="4"/>
  <c r="F75" i="4"/>
  <c r="C105" i="4"/>
  <c r="D101" i="4"/>
  <c r="D98" i="4"/>
  <c r="D100" i="4"/>
  <c r="D99" i="4"/>
  <c r="D91" i="4"/>
  <c r="L43" i="4"/>
  <c r="L51" i="4" s="1"/>
  <c r="L52" i="4"/>
  <c r="C114" i="4"/>
  <c r="M37" i="4"/>
  <c r="P18" i="4"/>
  <c r="E85" i="4"/>
  <c r="N27" i="4"/>
  <c r="N34" i="4" s="1"/>
  <c r="K57" i="4"/>
  <c r="J58" i="4"/>
  <c r="M36" i="4"/>
  <c r="K52" i="4"/>
  <c r="P21" i="4"/>
  <c r="P25" i="4"/>
  <c r="O26" i="4"/>
  <c r="R10" i="4"/>
  <c r="S9" i="4"/>
  <c r="C116" i="4"/>
  <c r="P19" i="4"/>
  <c r="O36" i="4" l="1"/>
  <c r="O37" i="4"/>
  <c r="O27" i="4"/>
  <c r="O35" i="4" s="1"/>
  <c r="O34" i="4"/>
  <c r="M43" i="4"/>
  <c r="M50" i="4" s="1"/>
  <c r="M53" i="4"/>
  <c r="H74" i="4"/>
  <c r="I73" i="4"/>
  <c r="P26" i="4"/>
  <c r="Q25" i="4"/>
  <c r="O41" i="4"/>
  <c r="N42" i="4"/>
  <c r="G75" i="4"/>
  <c r="G84" i="4" s="1"/>
  <c r="I66" i="4"/>
  <c r="Q21" i="4"/>
  <c r="F83" i="4"/>
  <c r="J59" i="4"/>
  <c r="J66" i="4" s="1"/>
  <c r="J68" i="4"/>
  <c r="J67" i="4"/>
  <c r="J69" i="4"/>
  <c r="L53" i="4"/>
  <c r="L57" i="4"/>
  <c r="K58" i="4"/>
  <c r="L50" i="4"/>
  <c r="F85" i="4"/>
  <c r="Q19" i="4"/>
  <c r="D105" i="4"/>
  <c r="C122" i="4"/>
  <c r="N37" i="4"/>
  <c r="F82" i="4"/>
  <c r="Q20" i="4"/>
  <c r="N36" i="4"/>
  <c r="F84" i="4"/>
  <c r="S10" i="4"/>
  <c r="T9" i="4"/>
  <c r="G89" i="4"/>
  <c r="F90" i="4"/>
  <c r="N35" i="4"/>
  <c r="R11" i="4"/>
  <c r="R20" i="4" s="1"/>
  <c r="E91" i="4"/>
  <c r="E100" i="4" s="1"/>
  <c r="R18" i="4" l="1"/>
  <c r="G82" i="4"/>
  <c r="M52" i="4"/>
  <c r="G85" i="4"/>
  <c r="M51" i="4"/>
  <c r="R19" i="4"/>
  <c r="G83" i="4"/>
  <c r="R21" i="4"/>
  <c r="M57" i="4"/>
  <c r="L58" i="4"/>
  <c r="F91" i="4"/>
  <c r="O42" i="4"/>
  <c r="P41" i="4"/>
  <c r="K59" i="4"/>
  <c r="K67" i="4" s="1"/>
  <c r="E101" i="4"/>
  <c r="N43" i="4"/>
  <c r="N52" i="4" s="1"/>
  <c r="N50" i="4"/>
  <c r="E98" i="4"/>
  <c r="C123" i="4"/>
  <c r="C130" i="4" s="1"/>
  <c r="C120" i="4"/>
  <c r="D119" i="4"/>
  <c r="C119" i="4"/>
  <c r="C121" i="4" s="1"/>
  <c r="E99" i="4"/>
  <c r="H89" i="4"/>
  <c r="G90" i="4"/>
  <c r="E105" i="4"/>
  <c r="D106" i="4"/>
  <c r="Q26" i="4"/>
  <c r="R25" i="4"/>
  <c r="P27" i="4"/>
  <c r="P36" i="4" s="1"/>
  <c r="T10" i="4"/>
  <c r="U9" i="4"/>
  <c r="I74" i="4"/>
  <c r="J73" i="4"/>
  <c r="S19" i="4"/>
  <c r="S20" i="4"/>
  <c r="S11" i="4"/>
  <c r="S21" i="4"/>
  <c r="S18" i="4"/>
  <c r="H75" i="4"/>
  <c r="H84" i="4" s="1"/>
  <c r="H82" i="4"/>
  <c r="H85" i="4"/>
  <c r="H83" i="4"/>
  <c r="M58" i="4" l="1"/>
  <c r="N57" i="4"/>
  <c r="K73" i="4"/>
  <c r="J74" i="4"/>
  <c r="D107" i="4"/>
  <c r="D117" i="4" s="1"/>
  <c r="D115" i="4"/>
  <c r="K66" i="4"/>
  <c r="I75" i="4"/>
  <c r="I83" i="4" s="1"/>
  <c r="I85" i="4"/>
  <c r="I84" i="4"/>
  <c r="I82" i="4"/>
  <c r="E106" i="4"/>
  <c r="F105" i="4"/>
  <c r="C131" i="4"/>
  <c r="K69" i="4"/>
  <c r="Q27" i="4"/>
  <c r="Q37" i="4" s="1"/>
  <c r="P42" i="4"/>
  <c r="Q41" i="4"/>
  <c r="R26" i="4"/>
  <c r="S25" i="4"/>
  <c r="K68" i="4"/>
  <c r="V9" i="4"/>
  <c r="U10" i="4"/>
  <c r="G101" i="4"/>
  <c r="G91" i="4"/>
  <c r="G98" i="4" s="1"/>
  <c r="N53" i="4"/>
  <c r="P37" i="4"/>
  <c r="C138" i="4"/>
  <c r="D121" i="4"/>
  <c r="N51" i="4"/>
  <c r="F98" i="4"/>
  <c r="T11" i="4"/>
  <c r="T18" i="4" s="1"/>
  <c r="P35" i="4"/>
  <c r="F99" i="4"/>
  <c r="L59" i="4"/>
  <c r="L68" i="4" s="1"/>
  <c r="L69" i="4"/>
  <c r="L67" i="4"/>
  <c r="F100" i="4"/>
  <c r="H90" i="4"/>
  <c r="I89" i="4"/>
  <c r="O43" i="4"/>
  <c r="O51" i="4" s="1"/>
  <c r="P34" i="4"/>
  <c r="C132" i="4"/>
  <c r="C133" i="4"/>
  <c r="F101" i="4"/>
  <c r="D122" i="4" l="1"/>
  <c r="E121" i="4"/>
  <c r="D116" i="4"/>
  <c r="O52" i="4"/>
  <c r="L66" i="4"/>
  <c r="C139" i="4"/>
  <c r="C136" i="4"/>
  <c r="C148" i="4"/>
  <c r="C135" i="4"/>
  <c r="C137" i="4" s="1"/>
  <c r="D135" i="4"/>
  <c r="T25" i="4"/>
  <c r="S26" i="4"/>
  <c r="F106" i="4"/>
  <c r="G105" i="4"/>
  <c r="Q42" i="4"/>
  <c r="R41" i="4"/>
  <c r="D114" i="4"/>
  <c r="E107" i="4"/>
  <c r="E116" i="4" s="1"/>
  <c r="E114" i="4"/>
  <c r="G99" i="4"/>
  <c r="P43" i="4"/>
  <c r="P52" i="4" s="1"/>
  <c r="J75" i="4"/>
  <c r="J85" i="4" s="1"/>
  <c r="J84" i="4"/>
  <c r="W9" i="4"/>
  <c r="V10" i="4"/>
  <c r="O50" i="4"/>
  <c r="R35" i="4"/>
  <c r="R34" i="4"/>
  <c r="R37" i="4"/>
  <c r="R27" i="4"/>
  <c r="R36" i="4" s="1"/>
  <c r="T20" i="4"/>
  <c r="L73" i="4"/>
  <c r="K74" i="4"/>
  <c r="U11" i="4"/>
  <c r="U21" i="4" s="1"/>
  <c r="U18" i="4"/>
  <c r="U19" i="4"/>
  <c r="O53" i="4"/>
  <c r="I90" i="4"/>
  <c r="J89" i="4"/>
  <c r="H91" i="4"/>
  <c r="H99" i="4" s="1"/>
  <c r="H100" i="4"/>
  <c r="T21" i="4"/>
  <c r="G100" i="4"/>
  <c r="Q34" i="4"/>
  <c r="N58" i="4"/>
  <c r="O57" i="4"/>
  <c r="Q35" i="4"/>
  <c r="M59" i="4"/>
  <c r="M67" i="4"/>
  <c r="M66" i="4"/>
  <c r="M68" i="4"/>
  <c r="M69" i="4"/>
  <c r="T19" i="4"/>
  <c r="Q36" i="4"/>
  <c r="Q43" i="4" l="1"/>
  <c r="Q50" i="4"/>
  <c r="Q52" i="4"/>
  <c r="Q51" i="4"/>
  <c r="Q53" i="4"/>
  <c r="N59" i="4"/>
  <c r="N67" i="4" s="1"/>
  <c r="P53" i="4"/>
  <c r="I91" i="4"/>
  <c r="I101" i="4" s="1"/>
  <c r="I99" i="4"/>
  <c r="V11" i="4"/>
  <c r="V21" i="4" s="1"/>
  <c r="F117" i="4"/>
  <c r="F115" i="4"/>
  <c r="F107" i="4"/>
  <c r="F116" i="4"/>
  <c r="F114" i="4"/>
  <c r="P51" i="4"/>
  <c r="U20" i="4"/>
  <c r="X9" i="4"/>
  <c r="W10" i="4"/>
  <c r="E115" i="4"/>
  <c r="S27" i="4"/>
  <c r="S36" i="4" s="1"/>
  <c r="H105" i="4"/>
  <c r="G106" i="4"/>
  <c r="U25" i="4"/>
  <c r="T26" i="4"/>
  <c r="C154" i="4"/>
  <c r="D137" i="4"/>
  <c r="J83" i="4"/>
  <c r="E117" i="4"/>
  <c r="C147" i="4"/>
  <c r="D123" i="4"/>
  <c r="P50" i="4"/>
  <c r="K75" i="4"/>
  <c r="K83" i="4" s="1"/>
  <c r="K85" i="4"/>
  <c r="K82" i="4"/>
  <c r="L74" i="4"/>
  <c r="M73" i="4"/>
  <c r="C146" i="4"/>
  <c r="C149" i="4"/>
  <c r="O58" i="4"/>
  <c r="P57" i="4"/>
  <c r="H101" i="4"/>
  <c r="J82" i="4"/>
  <c r="E122" i="4"/>
  <c r="F121" i="4"/>
  <c r="H98" i="4"/>
  <c r="K89" i="4"/>
  <c r="J90" i="4"/>
  <c r="S41" i="4"/>
  <c r="R42" i="4"/>
  <c r="S35" i="4" l="1"/>
  <c r="K84" i="4"/>
  <c r="C155" i="4"/>
  <c r="C162" i="4" s="1"/>
  <c r="D151" i="4"/>
  <c r="C164" i="4"/>
  <c r="C151" i="4"/>
  <c r="C153" i="4" s="1"/>
  <c r="C152" i="4"/>
  <c r="C165" i="4"/>
  <c r="C163" i="4"/>
  <c r="W11" i="4"/>
  <c r="W20" i="4" s="1"/>
  <c r="V20" i="4"/>
  <c r="N68" i="4"/>
  <c r="G121" i="4"/>
  <c r="F122" i="4"/>
  <c r="N66" i="4"/>
  <c r="Y9" i="4"/>
  <c r="X10" i="4"/>
  <c r="V18" i="4"/>
  <c r="N69" i="4"/>
  <c r="V19" i="4"/>
  <c r="O59" i="4"/>
  <c r="O67" i="4" s="1"/>
  <c r="U26" i="4"/>
  <c r="V25" i="4"/>
  <c r="L82" i="4"/>
  <c r="L75" i="4"/>
  <c r="L84" i="4" s="1"/>
  <c r="R50" i="4"/>
  <c r="R52" i="4"/>
  <c r="R53" i="4"/>
  <c r="R51" i="4"/>
  <c r="R43" i="4"/>
  <c r="T41" i="4"/>
  <c r="S42" i="4"/>
  <c r="D130" i="4"/>
  <c r="G107" i="4"/>
  <c r="G116" i="4" s="1"/>
  <c r="I98" i="4"/>
  <c r="S34" i="4"/>
  <c r="Q57" i="4"/>
  <c r="P58" i="4"/>
  <c r="T34" i="4"/>
  <c r="T27" i="4"/>
  <c r="T36" i="4" s="1"/>
  <c r="T35" i="4"/>
  <c r="J91" i="4"/>
  <c r="J100" i="4" s="1"/>
  <c r="D132" i="4"/>
  <c r="I105" i="4"/>
  <c r="H106" i="4"/>
  <c r="I100" i="4"/>
  <c r="E123" i="4"/>
  <c r="E133" i="4" s="1"/>
  <c r="E130" i="4"/>
  <c r="S37" i="4"/>
  <c r="E137" i="4"/>
  <c r="D138" i="4"/>
  <c r="D131" i="4"/>
  <c r="K90" i="4"/>
  <c r="L89" i="4"/>
  <c r="M74" i="4"/>
  <c r="N73" i="4"/>
  <c r="D133" i="4"/>
  <c r="J105" i="4" l="1"/>
  <c r="I106" i="4"/>
  <c r="S43" i="4"/>
  <c r="S52" i="4" s="1"/>
  <c r="P59" i="4"/>
  <c r="P67" i="4" s="1"/>
  <c r="U41" i="4"/>
  <c r="T42" i="4"/>
  <c r="W25" i="4"/>
  <c r="V26" i="4"/>
  <c r="F137" i="4"/>
  <c r="E138" i="4"/>
  <c r="Q58" i="4"/>
  <c r="R57" i="4"/>
  <c r="U35" i="4"/>
  <c r="U27" i="4"/>
  <c r="U34" i="4" s="1"/>
  <c r="F123" i="4"/>
  <c r="O68" i="4"/>
  <c r="G122" i="4"/>
  <c r="H121" i="4"/>
  <c r="C170" i="4"/>
  <c r="D153" i="4"/>
  <c r="E132" i="4"/>
  <c r="J101" i="4"/>
  <c r="O66" i="4"/>
  <c r="Z9" i="4"/>
  <c r="Y10" i="4"/>
  <c r="D149" i="4"/>
  <c r="D148" i="4"/>
  <c r="D147" i="4"/>
  <c r="D139" i="4"/>
  <c r="J98" i="4"/>
  <c r="O69" i="4"/>
  <c r="N74" i="4"/>
  <c r="O73" i="4"/>
  <c r="E131" i="4"/>
  <c r="J99" i="4"/>
  <c r="G115" i="4"/>
  <c r="W19" i="4"/>
  <c r="M75" i="4"/>
  <c r="M84" i="4" s="1"/>
  <c r="M85" i="4"/>
  <c r="M82" i="4"/>
  <c r="M83" i="4"/>
  <c r="G114" i="4"/>
  <c r="G117" i="4"/>
  <c r="L85" i="4"/>
  <c r="W18" i="4"/>
  <c r="W21" i="4"/>
  <c r="M89" i="4"/>
  <c r="L90" i="4"/>
  <c r="K91" i="4"/>
  <c r="K99" i="4" s="1"/>
  <c r="T37" i="4"/>
  <c r="L83" i="4"/>
  <c r="H107" i="4"/>
  <c r="H115" i="4" s="1"/>
  <c r="H116" i="4"/>
  <c r="X11" i="4"/>
  <c r="X20" i="4" s="1"/>
  <c r="S57" i="4" l="1"/>
  <c r="R58" i="4"/>
  <c r="Q59" i="4"/>
  <c r="Q69" i="4" s="1"/>
  <c r="Q66" i="4"/>
  <c r="P69" i="4"/>
  <c r="E148" i="4"/>
  <c r="E139" i="4"/>
  <c r="E149" i="4" s="1"/>
  <c r="AA9" i="4"/>
  <c r="Z10" i="4"/>
  <c r="F130" i="4"/>
  <c r="F138" i="4"/>
  <c r="G137" i="4"/>
  <c r="S51" i="4"/>
  <c r="G133" i="4"/>
  <c r="G132" i="4"/>
  <c r="G123" i="4"/>
  <c r="G130" i="4" s="1"/>
  <c r="X21" i="4"/>
  <c r="P73" i="4"/>
  <c r="O74" i="4"/>
  <c r="F133" i="4"/>
  <c r="S53" i="4"/>
  <c r="P68" i="4"/>
  <c r="N75" i="4"/>
  <c r="N85" i="4" s="1"/>
  <c r="F131" i="4"/>
  <c r="V27" i="4"/>
  <c r="V34" i="4" s="1"/>
  <c r="S50" i="4"/>
  <c r="F132" i="4"/>
  <c r="W26" i="4"/>
  <c r="X25" i="4"/>
  <c r="Y11" i="4"/>
  <c r="Y21" i="4" s="1"/>
  <c r="Y19" i="4"/>
  <c r="Y20" i="4"/>
  <c r="Y18" i="4"/>
  <c r="X18" i="4"/>
  <c r="K100" i="4"/>
  <c r="K101" i="4"/>
  <c r="U37" i="4"/>
  <c r="T51" i="4"/>
  <c r="T50" i="4"/>
  <c r="T52" i="4"/>
  <c r="T43" i="4"/>
  <c r="T53" i="4" s="1"/>
  <c r="I107" i="4"/>
  <c r="I114" i="4" s="1"/>
  <c r="X19" i="4"/>
  <c r="D154" i="4"/>
  <c r="E153" i="4"/>
  <c r="V41" i="4"/>
  <c r="U42" i="4"/>
  <c r="J106" i="4"/>
  <c r="K105" i="4"/>
  <c r="K98" i="4"/>
  <c r="H117" i="4"/>
  <c r="H114" i="4"/>
  <c r="L91" i="4"/>
  <c r="L100" i="4" s="1"/>
  <c r="L98" i="4"/>
  <c r="L101" i="4"/>
  <c r="C168" i="4"/>
  <c r="C171" i="4"/>
  <c r="D167" i="4"/>
  <c r="C167" i="4"/>
  <c r="C169" i="4" s="1"/>
  <c r="C180" i="4"/>
  <c r="C179" i="4"/>
  <c r="C181" i="4"/>
  <c r="C178" i="4"/>
  <c r="P66" i="4"/>
  <c r="U36" i="4"/>
  <c r="M90" i="4"/>
  <c r="N89" i="4"/>
  <c r="D146" i="4"/>
  <c r="H122" i="4"/>
  <c r="I121" i="4"/>
  <c r="L99" i="4" l="1"/>
  <c r="N84" i="4"/>
  <c r="X26" i="4"/>
  <c r="Y25" i="4"/>
  <c r="G138" i="4"/>
  <c r="H137" i="4"/>
  <c r="V37" i="4"/>
  <c r="F139" i="4"/>
  <c r="F147" i="4" s="1"/>
  <c r="Q67" i="4"/>
  <c r="F153" i="4"/>
  <c r="E154" i="4"/>
  <c r="J121" i="4"/>
  <c r="I122" i="4"/>
  <c r="I116" i="4"/>
  <c r="V35" i="4"/>
  <c r="Q68" i="4"/>
  <c r="H123" i="4"/>
  <c r="H131" i="4" s="1"/>
  <c r="H133" i="4"/>
  <c r="O75" i="4"/>
  <c r="O85" i="4" s="1"/>
  <c r="Z11" i="4"/>
  <c r="Z21" i="4" s="1"/>
  <c r="W27" i="4"/>
  <c r="W35" i="4" s="1"/>
  <c r="W34" i="4"/>
  <c r="I117" i="4"/>
  <c r="V36" i="4"/>
  <c r="Q73" i="4"/>
  <c r="P74" i="4"/>
  <c r="AB9" i="4"/>
  <c r="AA10" i="4"/>
  <c r="D155" i="4"/>
  <c r="D164" i="4"/>
  <c r="D165" i="4"/>
  <c r="N82" i="4"/>
  <c r="O89" i="4"/>
  <c r="N90" i="4"/>
  <c r="L105" i="4"/>
  <c r="K106" i="4"/>
  <c r="I115" i="4"/>
  <c r="E147" i="4"/>
  <c r="R59" i="4"/>
  <c r="R66" i="4" s="1"/>
  <c r="R67" i="4"/>
  <c r="R69" i="4"/>
  <c r="U43" i="4"/>
  <c r="U53" i="4" s="1"/>
  <c r="N83" i="4"/>
  <c r="G131" i="4"/>
  <c r="E146" i="4"/>
  <c r="T57" i="4"/>
  <c r="S58" i="4"/>
  <c r="C186" i="4"/>
  <c r="D169" i="4"/>
  <c r="M91" i="4"/>
  <c r="M99" i="4" s="1"/>
  <c r="M100" i="4"/>
  <c r="M98" i="4"/>
  <c r="M101" i="4"/>
  <c r="J107" i="4"/>
  <c r="J116" i="4" s="1"/>
  <c r="V42" i="4"/>
  <c r="W41" i="4"/>
  <c r="F146" i="4" l="1"/>
  <c r="J117" i="4"/>
  <c r="T58" i="4"/>
  <c r="U57" i="4"/>
  <c r="R68" i="4"/>
  <c r="O83" i="4"/>
  <c r="O84" i="4"/>
  <c r="O82" i="4"/>
  <c r="W36" i="4"/>
  <c r="I123" i="4"/>
  <c r="I132" i="4" s="1"/>
  <c r="I137" i="4"/>
  <c r="H138" i="4"/>
  <c r="Z19" i="4"/>
  <c r="J114" i="4"/>
  <c r="J115" i="4"/>
  <c r="D162" i="4"/>
  <c r="W37" i="4"/>
  <c r="J122" i="4"/>
  <c r="K121" i="4"/>
  <c r="G139" i="4"/>
  <c r="G149" i="4" s="1"/>
  <c r="G148" i="4"/>
  <c r="G147" i="4"/>
  <c r="G146" i="4"/>
  <c r="U50" i="4"/>
  <c r="U51" i="4"/>
  <c r="D163" i="4"/>
  <c r="H132" i="4"/>
  <c r="E155" i="4"/>
  <c r="E163" i="4" s="1"/>
  <c r="Y26" i="4"/>
  <c r="Z25" i="4"/>
  <c r="H130" i="4"/>
  <c r="F154" i="4"/>
  <c r="G153" i="4"/>
  <c r="X27" i="4"/>
  <c r="X36" i="4" s="1"/>
  <c r="X37" i="4"/>
  <c r="AA11" i="4"/>
  <c r="AA20" i="4" s="1"/>
  <c r="U52" i="4"/>
  <c r="AB10" i="4"/>
  <c r="AC9" i="4"/>
  <c r="Z20" i="4"/>
  <c r="S59" i="4"/>
  <c r="S67" i="4" s="1"/>
  <c r="L106" i="4"/>
  <c r="M105" i="4"/>
  <c r="W42" i="4"/>
  <c r="X41" i="4"/>
  <c r="D170" i="4"/>
  <c r="E169" i="4"/>
  <c r="N91" i="4"/>
  <c r="N100" i="4"/>
  <c r="N99" i="4"/>
  <c r="N98" i="4"/>
  <c r="N101" i="4"/>
  <c r="P83" i="4"/>
  <c r="P82" i="4"/>
  <c r="P85" i="4"/>
  <c r="P75" i="4"/>
  <c r="P84" i="4" s="1"/>
  <c r="Z18" i="4"/>
  <c r="F148" i="4"/>
  <c r="K107" i="4"/>
  <c r="K115" i="4"/>
  <c r="K114" i="4"/>
  <c r="K117" i="4"/>
  <c r="K116" i="4"/>
  <c r="V43" i="4"/>
  <c r="V52" i="4" s="1"/>
  <c r="V53" i="4"/>
  <c r="V51" i="4"/>
  <c r="C187" i="4"/>
  <c r="C184" i="4"/>
  <c r="C183" i="4"/>
  <c r="D183" i="4"/>
  <c r="P89" i="4"/>
  <c r="O90" i="4"/>
  <c r="Q74" i="4"/>
  <c r="R73" i="4"/>
  <c r="F149" i="4"/>
  <c r="Q75" i="4" l="1"/>
  <c r="Q85" i="4" s="1"/>
  <c r="Q82" i="4"/>
  <c r="V50" i="4"/>
  <c r="X42" i="4"/>
  <c r="Y41" i="4"/>
  <c r="H153" i="4"/>
  <c r="G154" i="4"/>
  <c r="F155" i="4"/>
  <c r="F162" i="4" s="1"/>
  <c r="D171" i="4"/>
  <c r="D179" i="4" s="1"/>
  <c r="AB18" i="4"/>
  <c r="AB20" i="4"/>
  <c r="AB11" i="4"/>
  <c r="AB21" i="4" s="1"/>
  <c r="O101" i="4"/>
  <c r="O91" i="4"/>
  <c r="O100" i="4" s="1"/>
  <c r="L107" i="4"/>
  <c r="L114" i="4" s="1"/>
  <c r="AA19" i="4"/>
  <c r="AA25" i="4"/>
  <c r="Z26" i="4"/>
  <c r="H139" i="4"/>
  <c r="H148" i="4" s="1"/>
  <c r="P90" i="4"/>
  <c r="Q89" i="4"/>
  <c r="AA18" i="4"/>
  <c r="Y27" i="4"/>
  <c r="Y35" i="4" s="1"/>
  <c r="Y37" i="4"/>
  <c r="Y36" i="4"/>
  <c r="Y34" i="4"/>
  <c r="J137" i="4"/>
  <c r="I138" i="4"/>
  <c r="S66" i="4"/>
  <c r="AA21" i="4"/>
  <c r="E162" i="4"/>
  <c r="E165" i="4"/>
  <c r="I131" i="4"/>
  <c r="U58" i="4"/>
  <c r="V57" i="4"/>
  <c r="W43" i="4"/>
  <c r="W53" i="4" s="1"/>
  <c r="W52" i="4"/>
  <c r="W51" i="4"/>
  <c r="I133" i="4"/>
  <c r="T68" i="4"/>
  <c r="T67" i="4"/>
  <c r="T69" i="4"/>
  <c r="T59" i="4"/>
  <c r="T66" i="4" s="1"/>
  <c r="E170" i="4"/>
  <c r="F169" i="4"/>
  <c r="M106" i="4"/>
  <c r="N105" i="4"/>
  <c r="C194" i="4"/>
  <c r="S68" i="4"/>
  <c r="X34" i="4"/>
  <c r="E164" i="4"/>
  <c r="K122" i="4"/>
  <c r="L121" i="4"/>
  <c r="I130" i="4"/>
  <c r="AC10" i="4"/>
  <c r="AD9" i="4"/>
  <c r="R74" i="4"/>
  <c r="S73" i="4"/>
  <c r="C196" i="4"/>
  <c r="S69" i="4"/>
  <c r="C185" i="4"/>
  <c r="X35" i="4"/>
  <c r="C197" i="4"/>
  <c r="C195" i="4"/>
  <c r="J130" i="4"/>
  <c r="J123" i="4"/>
  <c r="J131" i="4"/>
  <c r="J133" i="4"/>
  <c r="J132" i="4"/>
  <c r="P91" i="4" l="1"/>
  <c r="P101" i="4" s="1"/>
  <c r="L117" i="4"/>
  <c r="G155" i="4"/>
  <c r="G165" i="4" s="1"/>
  <c r="G162" i="4"/>
  <c r="F163" i="4"/>
  <c r="H149" i="4"/>
  <c r="L115" i="4"/>
  <c r="D178" i="4"/>
  <c r="H154" i="4"/>
  <c r="I153" i="4"/>
  <c r="H146" i="4"/>
  <c r="Y42" i="4"/>
  <c r="Z41" i="4"/>
  <c r="X43" i="4"/>
  <c r="X51" i="4"/>
  <c r="X50" i="4"/>
  <c r="X53" i="4"/>
  <c r="X52" i="4"/>
  <c r="Q90" i="4"/>
  <c r="R89" i="4"/>
  <c r="T73" i="4"/>
  <c r="S74" i="4"/>
  <c r="N106" i="4"/>
  <c r="O105" i="4"/>
  <c r="I147" i="4"/>
  <c r="I139" i="4"/>
  <c r="I149" i="4" s="1"/>
  <c r="J138" i="4"/>
  <c r="K137" i="4"/>
  <c r="H147" i="4"/>
  <c r="O98" i="4"/>
  <c r="D180" i="4"/>
  <c r="C202" i="4"/>
  <c r="D185" i="4"/>
  <c r="O99" i="4"/>
  <c r="D181" i="4"/>
  <c r="R75" i="4"/>
  <c r="R82" i="4" s="1"/>
  <c r="R85" i="4"/>
  <c r="R83" i="4"/>
  <c r="M114" i="4"/>
  <c r="M116" i="4"/>
  <c r="M107" i="4"/>
  <c r="M117" i="4" s="1"/>
  <c r="M115" i="4"/>
  <c r="AE9" i="4"/>
  <c r="AD10" i="4"/>
  <c r="W50" i="4"/>
  <c r="AC11" i="4"/>
  <c r="AC20" i="4" s="1"/>
  <c r="G169" i="4"/>
  <c r="F170" i="4"/>
  <c r="Z36" i="4"/>
  <c r="Z35" i="4"/>
  <c r="Z27" i="4"/>
  <c r="Z34" i="4" s="1"/>
  <c r="Q84" i="4"/>
  <c r="K133" i="4"/>
  <c r="K132" i="4"/>
  <c r="K123" i="4"/>
  <c r="K131" i="4"/>
  <c r="K130" i="4"/>
  <c r="F164" i="4"/>
  <c r="L116" i="4"/>
  <c r="E171" i="4"/>
  <c r="E181" i="4" s="1"/>
  <c r="W57" i="4"/>
  <c r="V58" i="4"/>
  <c r="AB25" i="4"/>
  <c r="AA26" i="4"/>
  <c r="U59" i="4"/>
  <c r="U67" i="4" s="1"/>
  <c r="AB19" i="4"/>
  <c r="Q83" i="4"/>
  <c r="L122" i="4"/>
  <c r="M121" i="4"/>
  <c r="F165" i="4"/>
  <c r="G170" i="4" l="1"/>
  <c r="H169" i="4"/>
  <c r="N107" i="4"/>
  <c r="N116" i="4" s="1"/>
  <c r="AA27" i="4"/>
  <c r="AA35" i="4" s="1"/>
  <c r="AA37" i="4"/>
  <c r="S75" i="4"/>
  <c r="S83" i="4" s="1"/>
  <c r="S84" i="4"/>
  <c r="L123" i="4"/>
  <c r="L132" i="4" s="1"/>
  <c r="L131" i="4"/>
  <c r="L130" i="4"/>
  <c r="L133" i="4"/>
  <c r="AB26" i="4"/>
  <c r="AC25" i="4"/>
  <c r="AC18" i="4"/>
  <c r="R84" i="4"/>
  <c r="T74" i="4"/>
  <c r="U73" i="4"/>
  <c r="J153" i="4"/>
  <c r="I154" i="4"/>
  <c r="N121" i="4"/>
  <c r="M122" i="4"/>
  <c r="AC21" i="4"/>
  <c r="S89" i="4"/>
  <c r="R90" i="4"/>
  <c r="H155" i="4"/>
  <c r="H165" i="4"/>
  <c r="H163" i="4"/>
  <c r="H162" i="4"/>
  <c r="H164" i="4"/>
  <c r="V59" i="4"/>
  <c r="V69" i="4" s="1"/>
  <c r="V68" i="4"/>
  <c r="X57" i="4"/>
  <c r="W58" i="4"/>
  <c r="AC19" i="4"/>
  <c r="K138" i="4"/>
  <c r="L137" i="4"/>
  <c r="Q91" i="4"/>
  <c r="Q101" i="4" s="1"/>
  <c r="P99" i="4"/>
  <c r="J146" i="4"/>
  <c r="J149" i="4"/>
  <c r="J139" i="4"/>
  <c r="J148" i="4" s="1"/>
  <c r="P100" i="4"/>
  <c r="E180" i="4"/>
  <c r="I148" i="4"/>
  <c r="P98" i="4"/>
  <c r="Y43" i="4"/>
  <c r="Y51" i="4" s="1"/>
  <c r="Y50" i="4"/>
  <c r="Y53" i="4"/>
  <c r="Y52" i="4"/>
  <c r="AD11" i="4"/>
  <c r="AD21" i="4" s="1"/>
  <c r="E179" i="4"/>
  <c r="E178" i="4"/>
  <c r="G163" i="4"/>
  <c r="C203" i="4"/>
  <c r="C210" i="4" s="1"/>
  <c r="C212" i="4"/>
  <c r="C211" i="4"/>
  <c r="C200" i="4"/>
  <c r="C199" i="4"/>
  <c r="C201" i="4" s="1"/>
  <c r="D199" i="4"/>
  <c r="G164" i="4"/>
  <c r="U68" i="4"/>
  <c r="AE10" i="4"/>
  <c r="AF9" i="4"/>
  <c r="U69" i="4"/>
  <c r="Z37" i="4"/>
  <c r="I146" i="4"/>
  <c r="U66" i="4"/>
  <c r="F171" i="4"/>
  <c r="F180" i="4" s="1"/>
  <c r="E185" i="4"/>
  <c r="D186" i="4"/>
  <c r="P105" i="4"/>
  <c r="O106" i="4"/>
  <c r="AA41" i="4"/>
  <c r="Z42" i="4"/>
  <c r="W59" i="4" l="1"/>
  <c r="W69" i="4" s="1"/>
  <c r="D187" i="4"/>
  <c r="D196" i="4"/>
  <c r="D197" i="4"/>
  <c r="F185" i="4"/>
  <c r="E186" i="4"/>
  <c r="C213" i="4"/>
  <c r="AA34" i="4"/>
  <c r="F178" i="4"/>
  <c r="Q99" i="4"/>
  <c r="V66" i="4"/>
  <c r="O121" i="4"/>
  <c r="N122" i="4"/>
  <c r="AA36" i="4"/>
  <c r="AB35" i="4"/>
  <c r="AB27" i="4"/>
  <c r="AB37" i="4" s="1"/>
  <c r="AB36" i="4"/>
  <c r="F179" i="4"/>
  <c r="Q98" i="4"/>
  <c r="V67" i="4"/>
  <c r="I155" i="4"/>
  <c r="I162" i="4" s="1"/>
  <c r="I163" i="4"/>
  <c r="N115" i="4"/>
  <c r="O107" i="4"/>
  <c r="O114" i="4" s="1"/>
  <c r="Q105" i="4"/>
  <c r="P106" i="4"/>
  <c r="Q100" i="4"/>
  <c r="J154" i="4"/>
  <c r="K153" i="4"/>
  <c r="F181" i="4"/>
  <c r="AD18" i="4"/>
  <c r="U74" i="4"/>
  <c r="V73" i="4"/>
  <c r="N114" i="4"/>
  <c r="T89" i="4"/>
  <c r="S90" i="4"/>
  <c r="AF10" i="4"/>
  <c r="AG9" i="4"/>
  <c r="C218" i="4"/>
  <c r="D201" i="4"/>
  <c r="AD20" i="4"/>
  <c r="T75" i="4"/>
  <c r="T84" i="4" s="1"/>
  <c r="S82" i="4"/>
  <c r="N117" i="4"/>
  <c r="AE11" i="4"/>
  <c r="AE18" i="4" s="1"/>
  <c r="M123" i="4"/>
  <c r="M133" i="4" s="1"/>
  <c r="Z43" i="4"/>
  <c r="Z53" i="4" s="1"/>
  <c r="AD19" i="4"/>
  <c r="J147" i="4"/>
  <c r="L138" i="4"/>
  <c r="M137" i="4"/>
  <c r="S85" i="4"/>
  <c r="R91" i="4"/>
  <c r="R100" i="4" s="1"/>
  <c r="R99" i="4"/>
  <c r="Y57" i="4"/>
  <c r="X58" i="4"/>
  <c r="AB41" i="4"/>
  <c r="AA42" i="4"/>
  <c r="K139" i="4"/>
  <c r="K147" i="4"/>
  <c r="K146" i="4"/>
  <c r="K148" i="4"/>
  <c r="K149" i="4"/>
  <c r="H170" i="4"/>
  <c r="I169" i="4"/>
  <c r="AC26" i="4"/>
  <c r="AD25" i="4"/>
  <c r="G171" i="4"/>
  <c r="G179" i="4"/>
  <c r="G181" i="4"/>
  <c r="G178" i="4"/>
  <c r="G180" i="4"/>
  <c r="AF11" i="4" l="1"/>
  <c r="AF21" i="4" s="1"/>
  <c r="I165" i="4"/>
  <c r="P121" i="4"/>
  <c r="O122" i="4"/>
  <c r="D194" i="4"/>
  <c r="J162" i="4"/>
  <c r="J163" i="4"/>
  <c r="J155" i="4"/>
  <c r="J164" i="4" s="1"/>
  <c r="AG10" i="4"/>
  <c r="AE19" i="4"/>
  <c r="H171" i="4"/>
  <c r="H180" i="4" s="1"/>
  <c r="R98" i="4"/>
  <c r="Z51" i="4"/>
  <c r="S101" i="4"/>
  <c r="S91" i="4"/>
  <c r="S98" i="4" s="1"/>
  <c r="P107" i="4"/>
  <c r="P117" i="4" s="1"/>
  <c r="P114" i="4"/>
  <c r="I164" i="4"/>
  <c r="D195" i="4"/>
  <c r="Y58" i="4"/>
  <c r="Z57" i="4"/>
  <c r="AE21" i="4"/>
  <c r="U89" i="4"/>
  <c r="T90" i="4"/>
  <c r="Q106" i="4"/>
  <c r="R105" i="4"/>
  <c r="AD26" i="4"/>
  <c r="AE25" i="4"/>
  <c r="AE20" i="4"/>
  <c r="D215" i="4"/>
  <c r="C229" i="4"/>
  <c r="C227" i="4"/>
  <c r="C215" i="4"/>
  <c r="C219" i="4"/>
  <c r="C216" i="4"/>
  <c r="N123" i="4"/>
  <c r="N130" i="4" s="1"/>
  <c r="N131" i="4"/>
  <c r="N132" i="4"/>
  <c r="W67" i="4"/>
  <c r="M132" i="4"/>
  <c r="T83" i="4"/>
  <c r="O115" i="4"/>
  <c r="W68" i="4"/>
  <c r="T85" i="4"/>
  <c r="V74" i="4"/>
  <c r="W73" i="4"/>
  <c r="O116" i="4"/>
  <c r="W66" i="4"/>
  <c r="D202" i="4"/>
  <c r="E201" i="4"/>
  <c r="AC35" i="4"/>
  <c r="AC27" i="4"/>
  <c r="AC36" i="4" s="1"/>
  <c r="Z52" i="4"/>
  <c r="Z50" i="4"/>
  <c r="R101" i="4"/>
  <c r="N137" i="4"/>
  <c r="M138" i="4"/>
  <c r="M130" i="4"/>
  <c r="T82" i="4"/>
  <c r="U75" i="4"/>
  <c r="U84" i="4" s="1"/>
  <c r="U82" i="4"/>
  <c r="U85" i="4"/>
  <c r="U83" i="4"/>
  <c r="O117" i="4"/>
  <c r="E196" i="4"/>
  <c r="E197" i="4"/>
  <c r="E194" i="4"/>
  <c r="E195" i="4"/>
  <c r="E187" i="4"/>
  <c r="M131" i="4"/>
  <c r="AB34" i="4"/>
  <c r="G185" i="4"/>
  <c r="F186" i="4"/>
  <c r="X59" i="4"/>
  <c r="X66" i="4" s="1"/>
  <c r="X69" i="4"/>
  <c r="K154" i="4"/>
  <c r="L153" i="4"/>
  <c r="J169" i="4"/>
  <c r="I170" i="4"/>
  <c r="AA43" i="4"/>
  <c r="AA51" i="4" s="1"/>
  <c r="L149" i="4"/>
  <c r="L148" i="4"/>
  <c r="L147" i="4"/>
  <c r="L146" i="4"/>
  <c r="L139" i="4"/>
  <c r="AB42" i="4"/>
  <c r="AC41" i="4"/>
  <c r="M139" i="4" l="1"/>
  <c r="M147" i="4" s="1"/>
  <c r="K155" i="4"/>
  <c r="K164" i="4" s="1"/>
  <c r="K162" i="4"/>
  <c r="K165" i="4"/>
  <c r="X67" i="4"/>
  <c r="X73" i="4"/>
  <c r="W74" i="4"/>
  <c r="P116" i="4"/>
  <c r="H179" i="4"/>
  <c r="V75" i="4"/>
  <c r="V84" i="4" s="1"/>
  <c r="N133" i="4"/>
  <c r="AE26" i="4"/>
  <c r="AF25" i="4"/>
  <c r="O123" i="4"/>
  <c r="O132" i="4" s="1"/>
  <c r="O130" i="4"/>
  <c r="O131" i="4"/>
  <c r="X68" i="4"/>
  <c r="AA50" i="4"/>
  <c r="AD27" i="4"/>
  <c r="AD35" i="4" s="1"/>
  <c r="AD37" i="4"/>
  <c r="P115" i="4"/>
  <c r="H178" i="4"/>
  <c r="P122" i="4"/>
  <c r="Q121" i="4"/>
  <c r="O137" i="4"/>
  <c r="N138" i="4"/>
  <c r="AC34" i="4"/>
  <c r="S105" i="4"/>
  <c r="R106" i="4"/>
  <c r="H181" i="4"/>
  <c r="AA53" i="4"/>
  <c r="AA52" i="4"/>
  <c r="F187" i="4"/>
  <c r="AC37" i="4"/>
  <c r="Q114" i="4"/>
  <c r="Q117" i="4"/>
  <c r="Q115" i="4"/>
  <c r="Q107" i="4"/>
  <c r="Q116" i="4" s="1"/>
  <c r="AF19" i="4"/>
  <c r="M153" i="4"/>
  <c r="L154" i="4"/>
  <c r="T91" i="4"/>
  <c r="T99" i="4" s="1"/>
  <c r="T101" i="4"/>
  <c r="U90" i="4"/>
  <c r="V89" i="4"/>
  <c r="S99" i="4"/>
  <c r="AG11" i="4"/>
  <c r="AI10" i="4" s="1"/>
  <c r="AI12" i="4"/>
  <c r="AF20" i="4"/>
  <c r="G186" i="4"/>
  <c r="H185" i="4"/>
  <c r="I179" i="4"/>
  <c r="I171" i="4"/>
  <c r="I180" i="4" s="1"/>
  <c r="S100" i="4"/>
  <c r="J165" i="4"/>
  <c r="AF18" i="4"/>
  <c r="AC42" i="4"/>
  <c r="AD41" i="4"/>
  <c r="C217" i="4"/>
  <c r="AB51" i="4"/>
  <c r="AB43" i="4"/>
  <c r="AB53" i="4" s="1"/>
  <c r="AB52" i="4"/>
  <c r="AB50" i="4"/>
  <c r="K169" i="4"/>
  <c r="J170" i="4"/>
  <c r="F201" i="4"/>
  <c r="E202" i="4"/>
  <c r="C228" i="4"/>
  <c r="D212" i="4"/>
  <c r="D210" i="4"/>
  <c r="D213" i="4"/>
  <c r="D203" i="4"/>
  <c r="C226" i="4"/>
  <c r="Z58" i="4"/>
  <c r="AA57" i="4"/>
  <c r="Y59" i="4"/>
  <c r="Y66" i="4" s="1"/>
  <c r="Y68" i="4"/>
  <c r="U91" i="4" l="1"/>
  <c r="U98" i="4" s="1"/>
  <c r="U101" i="4"/>
  <c r="T105" i="4"/>
  <c r="S106" i="4"/>
  <c r="Y69" i="4"/>
  <c r="AD42" i="4"/>
  <c r="AE41" i="4"/>
  <c r="G187" i="4"/>
  <c r="G194" i="4" s="1"/>
  <c r="G197" i="4"/>
  <c r="T100" i="4"/>
  <c r="V83" i="4"/>
  <c r="K163" i="4"/>
  <c r="T98" i="4"/>
  <c r="N139" i="4"/>
  <c r="N147" i="4" s="1"/>
  <c r="N149" i="4"/>
  <c r="V85" i="4"/>
  <c r="O138" i="4"/>
  <c r="P137" i="4"/>
  <c r="V82" i="4"/>
  <c r="D217" i="4"/>
  <c r="C234" i="4"/>
  <c r="AG20" i="4"/>
  <c r="AI20" i="4" s="1"/>
  <c r="F194" i="4"/>
  <c r="R121" i="4"/>
  <c r="Q122" i="4"/>
  <c r="Y67" i="4"/>
  <c r="H186" i="4"/>
  <c r="I185" i="4"/>
  <c r="G201" i="4"/>
  <c r="F202" i="4"/>
  <c r="J171" i="4"/>
  <c r="J181" i="4"/>
  <c r="J180" i="4"/>
  <c r="J179" i="4"/>
  <c r="J178" i="4"/>
  <c r="AG19" i="4"/>
  <c r="AI19" i="4" s="1"/>
  <c r="L155" i="4"/>
  <c r="L165" i="4" s="1"/>
  <c r="L164" i="4"/>
  <c r="L163" i="4"/>
  <c r="L162" i="4"/>
  <c r="F196" i="4"/>
  <c r="P123" i="4"/>
  <c r="P131" i="4"/>
  <c r="P133" i="4"/>
  <c r="P132" i="4"/>
  <c r="P130" i="4"/>
  <c r="M146" i="4"/>
  <c r="R114" i="4"/>
  <c r="R107" i="4"/>
  <c r="R117" i="4" s="1"/>
  <c r="E203" i="4"/>
  <c r="E211" i="4" s="1"/>
  <c r="AL17" i="4"/>
  <c r="AI16" i="4"/>
  <c r="AI17" i="4" s="1"/>
  <c r="AI14" i="4"/>
  <c r="AJ13" i="4" s="1"/>
  <c r="AA58" i="4"/>
  <c r="AB57" i="4"/>
  <c r="Z59" i="4"/>
  <c r="Z68" i="4" s="1"/>
  <c r="Z69" i="4"/>
  <c r="L169" i="4"/>
  <c r="K170" i="4"/>
  <c r="AG21" i="4"/>
  <c r="AI21" i="4" s="1"/>
  <c r="N153" i="4"/>
  <c r="M154" i="4"/>
  <c r="F197" i="4"/>
  <c r="O133" i="4"/>
  <c r="M149" i="4"/>
  <c r="F195" i="4"/>
  <c r="M148" i="4"/>
  <c r="I178" i="4"/>
  <c r="AD36" i="4"/>
  <c r="W82" i="4"/>
  <c r="W75" i="4"/>
  <c r="W84" i="4" s="1"/>
  <c r="AD34" i="4"/>
  <c r="Y73" i="4"/>
  <c r="X74" i="4"/>
  <c r="AC43" i="4"/>
  <c r="AC50" i="4" s="1"/>
  <c r="AC53" i="4"/>
  <c r="AC52" i="4"/>
  <c r="AG18" i="4"/>
  <c r="AI18" i="4" s="1"/>
  <c r="I181" i="4"/>
  <c r="AG25" i="4"/>
  <c r="AG26" i="4" s="1"/>
  <c r="AF26" i="4"/>
  <c r="D211" i="4"/>
  <c r="W89" i="4"/>
  <c r="V90" i="4"/>
  <c r="AE34" i="4"/>
  <c r="AE27" i="4"/>
  <c r="AE37" i="4" s="1"/>
  <c r="AE36" i="4"/>
  <c r="AE35" i="4"/>
  <c r="AJ17" i="4" l="1"/>
  <c r="V91" i="4"/>
  <c r="V101" i="4" s="1"/>
  <c r="AD43" i="4"/>
  <c r="AD53" i="4" s="1"/>
  <c r="AD51" i="4"/>
  <c r="AD50" i="4"/>
  <c r="Z67" i="4"/>
  <c r="E210" i="4"/>
  <c r="N146" i="4"/>
  <c r="E212" i="4"/>
  <c r="D231" i="4"/>
  <c r="C235" i="4"/>
  <c r="C245" i="4" s="1"/>
  <c r="C242" i="4"/>
  <c r="C232" i="4"/>
  <c r="C231" i="4"/>
  <c r="AF27" i="4"/>
  <c r="AF37" i="4" s="1"/>
  <c r="AF36" i="4"/>
  <c r="AF34" i="4"/>
  <c r="AF35" i="4"/>
  <c r="Y74" i="4"/>
  <c r="Z73" i="4"/>
  <c r="Z66" i="4"/>
  <c r="E213" i="4"/>
  <c r="D218" i="4"/>
  <c r="E217" i="4"/>
  <c r="S107" i="4"/>
  <c r="S116" i="4"/>
  <c r="S115" i="4"/>
  <c r="S114" i="4"/>
  <c r="S117" i="4"/>
  <c r="AG34" i="4"/>
  <c r="AI34" i="4" s="1"/>
  <c r="AG35" i="4"/>
  <c r="AI35" i="4" s="1"/>
  <c r="AG37" i="4"/>
  <c r="AG27" i="4"/>
  <c r="AI26" i="4" s="1"/>
  <c r="AI28" i="4"/>
  <c r="T106" i="4"/>
  <c r="U105" i="4"/>
  <c r="AB58" i="4"/>
  <c r="AC57" i="4"/>
  <c r="F203" i="4"/>
  <c r="F213" i="4" s="1"/>
  <c r="P138" i="4"/>
  <c r="Q137" i="4"/>
  <c r="AA59" i="4"/>
  <c r="AA67" i="4" s="1"/>
  <c r="R116" i="4"/>
  <c r="G202" i="4"/>
  <c r="H201" i="4"/>
  <c r="O139" i="4"/>
  <c r="O146" i="4" s="1"/>
  <c r="O148" i="4"/>
  <c r="G195" i="4"/>
  <c r="U99" i="4"/>
  <c r="S121" i="4"/>
  <c r="R122" i="4"/>
  <c r="X75" i="4"/>
  <c r="X85" i="4" s="1"/>
  <c r="I186" i="4"/>
  <c r="J185" i="4"/>
  <c r="W85" i="4"/>
  <c r="N154" i="4"/>
  <c r="O153" i="4"/>
  <c r="R115" i="4"/>
  <c r="H187" i="4"/>
  <c r="H194" i="4" s="1"/>
  <c r="H196" i="4"/>
  <c r="H195" i="4"/>
  <c r="G196" i="4"/>
  <c r="U100" i="4"/>
  <c r="M169" i="4"/>
  <c r="L170" i="4"/>
  <c r="W83" i="4"/>
  <c r="AF41" i="4"/>
  <c r="AE42" i="4"/>
  <c r="W90" i="4"/>
  <c r="X89" i="4"/>
  <c r="M162" i="4"/>
  <c r="M163" i="4"/>
  <c r="M155" i="4"/>
  <c r="M164" i="4" s="1"/>
  <c r="AC51" i="4"/>
  <c r="N148" i="4"/>
  <c r="K171" i="4"/>
  <c r="K180" i="4" s="1"/>
  <c r="K181" i="4"/>
  <c r="Q133" i="4"/>
  <c r="Q131" i="4"/>
  <c r="Q130" i="4"/>
  <c r="Q123" i="4"/>
  <c r="Q132" i="4" s="1"/>
  <c r="K179" i="4" l="1"/>
  <c r="M165" i="4"/>
  <c r="H197" i="4"/>
  <c r="X84" i="4"/>
  <c r="I201" i="4"/>
  <c r="H202" i="4"/>
  <c r="F210" i="4"/>
  <c r="AA73" i="4"/>
  <c r="Z74" i="4"/>
  <c r="AD52" i="4"/>
  <c r="X82" i="4"/>
  <c r="X83" i="4"/>
  <c r="F212" i="4"/>
  <c r="Y75" i="4"/>
  <c r="Y84" i="4" s="1"/>
  <c r="Y85" i="4"/>
  <c r="Y83" i="4"/>
  <c r="Y82" i="4"/>
  <c r="W91" i="4"/>
  <c r="W101" i="4" s="1"/>
  <c r="R123" i="4"/>
  <c r="R131" i="4" s="1"/>
  <c r="AC58" i="4"/>
  <c r="AD57" i="4"/>
  <c r="C244" i="4"/>
  <c r="AI37" i="4"/>
  <c r="AE43" i="4"/>
  <c r="AE52" i="4" s="1"/>
  <c r="S122" i="4"/>
  <c r="T121" i="4"/>
  <c r="AA68" i="4"/>
  <c r="AB68" i="4"/>
  <c r="AB66" i="4"/>
  <c r="AB67" i="4"/>
  <c r="AB59" i="4"/>
  <c r="AB69" i="4"/>
  <c r="V98" i="4"/>
  <c r="K178" i="4"/>
  <c r="AG41" i="4"/>
  <c r="AG42" i="4" s="1"/>
  <c r="AF42" i="4"/>
  <c r="O154" i="4"/>
  <c r="P153" i="4"/>
  <c r="AA66" i="4"/>
  <c r="U106" i="4"/>
  <c r="V105" i="4"/>
  <c r="V99" i="4"/>
  <c r="N163" i="4"/>
  <c r="N162" i="4"/>
  <c r="N155" i="4"/>
  <c r="N165" i="4" s="1"/>
  <c r="AA69" i="4"/>
  <c r="T107" i="4"/>
  <c r="T115" i="4" s="1"/>
  <c r="T117" i="4"/>
  <c r="T114" i="4"/>
  <c r="T116" i="4"/>
  <c r="V100" i="4"/>
  <c r="G203" i="4"/>
  <c r="G210" i="4" s="1"/>
  <c r="G212" i="4"/>
  <c r="F211" i="4"/>
  <c r="Y89" i="4"/>
  <c r="X90" i="4"/>
  <c r="L179" i="4"/>
  <c r="L171" i="4"/>
  <c r="L180" i="4"/>
  <c r="L181" i="4"/>
  <c r="L178" i="4"/>
  <c r="O147" i="4"/>
  <c r="AL33" i="4"/>
  <c r="AI32" i="4"/>
  <c r="AI33" i="4"/>
  <c r="AJ33" i="4" s="1"/>
  <c r="AI30" i="4"/>
  <c r="AJ29" i="4" s="1"/>
  <c r="F217" i="4"/>
  <c r="E218" i="4"/>
  <c r="N169" i="4"/>
  <c r="M170" i="4"/>
  <c r="J186" i="4"/>
  <c r="K185" i="4"/>
  <c r="O149" i="4"/>
  <c r="R137" i="4"/>
  <c r="Q138" i="4"/>
  <c r="D219" i="4"/>
  <c r="D227" i="4" s="1"/>
  <c r="C233" i="4"/>
  <c r="I197" i="4"/>
  <c r="I187" i="4"/>
  <c r="I194" i="4" s="1"/>
  <c r="P139" i="4"/>
  <c r="P147" i="4" s="1"/>
  <c r="P148" i="4"/>
  <c r="AG36" i="4"/>
  <c r="AI36" i="4" s="1"/>
  <c r="C243" i="4"/>
  <c r="W99" i="4" l="1"/>
  <c r="AB73" i="4"/>
  <c r="AA74" i="4"/>
  <c r="P149" i="4"/>
  <c r="D229" i="4"/>
  <c r="F218" i="4"/>
  <c r="G217" i="4"/>
  <c r="X100" i="4"/>
  <c r="X101" i="4"/>
  <c r="X91" i="4"/>
  <c r="X99" i="4" s="1"/>
  <c r="U107" i="4"/>
  <c r="U114" i="4" s="1"/>
  <c r="U117" i="4"/>
  <c r="AD58" i="4"/>
  <c r="AE57" i="4"/>
  <c r="P146" i="4"/>
  <c r="Y90" i="4"/>
  <c r="Z89" i="4"/>
  <c r="AC59" i="4"/>
  <c r="AC67" i="4"/>
  <c r="AC69" i="4"/>
  <c r="AC68" i="4"/>
  <c r="AC66" i="4"/>
  <c r="H203" i="4"/>
  <c r="H210" i="4" s="1"/>
  <c r="E226" i="4"/>
  <c r="E219" i="4"/>
  <c r="E228" i="4"/>
  <c r="E227" i="4"/>
  <c r="E229" i="4"/>
  <c r="Q153" i="4"/>
  <c r="P154" i="4"/>
  <c r="J201" i="4"/>
  <c r="I202" i="4"/>
  <c r="Q148" i="4"/>
  <c r="Q149" i="4"/>
  <c r="Q146" i="4"/>
  <c r="Q139" i="4"/>
  <c r="Q147" i="4"/>
  <c r="O155" i="4"/>
  <c r="O164" i="4" s="1"/>
  <c r="O163" i="4"/>
  <c r="O162" i="4"/>
  <c r="T122" i="4"/>
  <c r="U121" i="4"/>
  <c r="R133" i="4"/>
  <c r="V106" i="4"/>
  <c r="W105" i="4"/>
  <c r="I196" i="4"/>
  <c r="S137" i="4"/>
  <c r="R138" i="4"/>
  <c r="G213" i="4"/>
  <c r="AF43" i="4"/>
  <c r="AF51" i="4" s="1"/>
  <c r="AF53" i="4"/>
  <c r="S123" i="4"/>
  <c r="S131" i="4" s="1"/>
  <c r="S133" i="4"/>
  <c r="R132" i="4"/>
  <c r="G211" i="4"/>
  <c r="AG43" i="4"/>
  <c r="AI42" i="4" s="1"/>
  <c r="AG53" i="4"/>
  <c r="AI53" i="4" s="1"/>
  <c r="AI44" i="4"/>
  <c r="AE53" i="4"/>
  <c r="R130" i="4"/>
  <c r="D226" i="4"/>
  <c r="I195" i="4"/>
  <c r="K186" i="4"/>
  <c r="L185" i="4"/>
  <c r="N164" i="4"/>
  <c r="AE51" i="4"/>
  <c r="D233" i="4"/>
  <c r="C250" i="4"/>
  <c r="AE50" i="4"/>
  <c r="W100" i="4"/>
  <c r="M171" i="4"/>
  <c r="M180" i="4" s="1"/>
  <c r="O169" i="4"/>
  <c r="N170" i="4"/>
  <c r="J187" i="4"/>
  <c r="J195" i="4" s="1"/>
  <c r="J196" i="4"/>
  <c r="J194" i="4"/>
  <c r="W98" i="4"/>
  <c r="D228" i="4"/>
  <c r="Z75" i="4"/>
  <c r="Z82" i="4" s="1"/>
  <c r="Z83" i="4"/>
  <c r="Z85" i="4"/>
  <c r="AI49" i="4" l="1"/>
  <c r="AJ49" i="4" s="1"/>
  <c r="AI46" i="4"/>
  <c r="AJ45" i="4" s="1"/>
  <c r="AL49" i="4"/>
  <c r="AI48" i="4"/>
  <c r="AF57" i="4"/>
  <c r="AE58" i="4"/>
  <c r="J197" i="4"/>
  <c r="N171" i="4"/>
  <c r="N180" i="4" s="1"/>
  <c r="N181" i="4"/>
  <c r="N178" i="4"/>
  <c r="N179" i="4"/>
  <c r="H213" i="4"/>
  <c r="C247" i="4"/>
  <c r="C251" i="4"/>
  <c r="C260" i="4" s="1"/>
  <c r="C248" i="4"/>
  <c r="C261" i="4"/>
  <c r="D247" i="4"/>
  <c r="H211" i="4"/>
  <c r="I203" i="4"/>
  <c r="I213" i="4" s="1"/>
  <c r="P164" i="4"/>
  <c r="P162" i="4"/>
  <c r="P165" i="4"/>
  <c r="P163" i="4"/>
  <c r="P155" i="4"/>
  <c r="H212" i="4"/>
  <c r="V115" i="4"/>
  <c r="V116" i="4"/>
  <c r="V107" i="4"/>
  <c r="V114" i="4"/>
  <c r="V117" i="4"/>
  <c r="Y91" i="4"/>
  <c r="Y101" i="4" s="1"/>
  <c r="Y98" i="4"/>
  <c r="AG52" i="4"/>
  <c r="F229" i="4"/>
  <c r="F227" i="4"/>
  <c r="F219" i="4"/>
  <c r="T123" i="4"/>
  <c r="T132" i="4" s="1"/>
  <c r="T131" i="4"/>
  <c r="T133" i="4"/>
  <c r="T130" i="4"/>
  <c r="O170" i="4"/>
  <c r="P169" i="4"/>
  <c r="L186" i="4"/>
  <c r="M185" i="4"/>
  <c r="AF50" i="4"/>
  <c r="R153" i="4"/>
  <c r="Q154" i="4"/>
  <c r="U115" i="4"/>
  <c r="AA75" i="4"/>
  <c r="AA85" i="4" s="1"/>
  <c r="O165" i="4"/>
  <c r="U116" i="4"/>
  <c r="AB74" i="4"/>
  <c r="AC73" i="4"/>
  <c r="K201" i="4"/>
  <c r="J202" i="4"/>
  <c r="AG51" i="4"/>
  <c r="AI51" i="4" s="1"/>
  <c r="R139" i="4"/>
  <c r="R148" i="4" s="1"/>
  <c r="H217" i="4"/>
  <c r="G218" i="4"/>
  <c r="AG50" i="4"/>
  <c r="AF52" i="4"/>
  <c r="Z84" i="4"/>
  <c r="S132" i="4"/>
  <c r="S138" i="4"/>
  <c r="T137" i="4"/>
  <c r="U122" i="4"/>
  <c r="V121" i="4"/>
  <c r="K187" i="4"/>
  <c r="K194" i="4" s="1"/>
  <c r="M178" i="4"/>
  <c r="M181" i="4"/>
  <c r="X98" i="4"/>
  <c r="D234" i="4"/>
  <c r="E233" i="4"/>
  <c r="AD68" i="4"/>
  <c r="AD66" i="4"/>
  <c r="AD59" i="4"/>
  <c r="AD69" i="4" s="1"/>
  <c r="AD67" i="4"/>
  <c r="M179" i="4"/>
  <c r="S130" i="4"/>
  <c r="X105" i="4"/>
  <c r="W106" i="4"/>
  <c r="Z90" i="4"/>
  <c r="AA89" i="4"/>
  <c r="V122" i="4" l="1"/>
  <c r="W121" i="4"/>
  <c r="U123" i="4"/>
  <c r="U132" i="4" s="1"/>
  <c r="R147" i="4"/>
  <c r="AA84" i="4"/>
  <c r="Y99" i="4"/>
  <c r="O171" i="4"/>
  <c r="O178" i="4" s="1"/>
  <c r="R146" i="4"/>
  <c r="AA83" i="4"/>
  <c r="Y100" i="4"/>
  <c r="AB89" i="4"/>
  <c r="AA90" i="4"/>
  <c r="E234" i="4"/>
  <c r="F233" i="4"/>
  <c r="U137" i="4"/>
  <c r="T138" i="4"/>
  <c r="R149" i="4"/>
  <c r="AA82" i="4"/>
  <c r="AE59" i="4"/>
  <c r="AE68" i="4" s="1"/>
  <c r="S149" i="4"/>
  <c r="S139" i="4"/>
  <c r="S148" i="4"/>
  <c r="S147" i="4"/>
  <c r="S146" i="4"/>
  <c r="W115" i="4"/>
  <c r="W107" i="4"/>
  <c r="W116" i="4" s="1"/>
  <c r="W114" i="4"/>
  <c r="I211" i="4"/>
  <c r="C258" i="4"/>
  <c r="AG57" i="4"/>
  <c r="AG58" i="4" s="1"/>
  <c r="AF58" i="4"/>
  <c r="D235" i="4"/>
  <c r="D243" i="4"/>
  <c r="D245" i="4"/>
  <c r="D244" i="4"/>
  <c r="D242" i="4"/>
  <c r="X106" i="4"/>
  <c r="Y105" i="4"/>
  <c r="J211" i="4"/>
  <c r="J210" i="4"/>
  <c r="J203" i="4"/>
  <c r="J213" i="4" s="1"/>
  <c r="Q162" i="4"/>
  <c r="Q155" i="4"/>
  <c r="Q163" i="4" s="1"/>
  <c r="I210" i="4"/>
  <c r="C249" i="4"/>
  <c r="K202" i="4"/>
  <c r="L201" i="4"/>
  <c r="R154" i="4"/>
  <c r="S153" i="4"/>
  <c r="F228" i="4"/>
  <c r="I212" i="4"/>
  <c r="C259" i="4"/>
  <c r="Z91" i="4"/>
  <c r="Z101" i="4" s="1"/>
  <c r="Z98" i="4"/>
  <c r="Z100" i="4"/>
  <c r="K196" i="4"/>
  <c r="AC74" i="4"/>
  <c r="AD73" i="4"/>
  <c r="K195" i="4"/>
  <c r="AI50" i="4"/>
  <c r="AB84" i="4"/>
  <c r="AB85" i="4"/>
  <c r="AB75" i="4"/>
  <c r="AB82" i="4" s="1"/>
  <c r="N185" i="4"/>
  <c r="M186" i="4"/>
  <c r="F226" i="4"/>
  <c r="L187" i="4"/>
  <c r="L197" i="4" s="1"/>
  <c r="L194" i="4"/>
  <c r="L195" i="4"/>
  <c r="L196" i="4"/>
  <c r="K197" i="4"/>
  <c r="G219" i="4"/>
  <c r="G226" i="4" s="1"/>
  <c r="I217" i="4"/>
  <c r="H218" i="4"/>
  <c r="Q169" i="4"/>
  <c r="P170" i="4"/>
  <c r="AI52" i="4"/>
  <c r="M187" i="4" l="1"/>
  <c r="M195" i="4" s="1"/>
  <c r="K203" i="4"/>
  <c r="K210" i="4" s="1"/>
  <c r="K213" i="4"/>
  <c r="AA100" i="4"/>
  <c r="AA91" i="4"/>
  <c r="AA99" i="4" s="1"/>
  <c r="G227" i="4"/>
  <c r="AB83" i="4"/>
  <c r="Z99" i="4"/>
  <c r="D249" i="4"/>
  <c r="C266" i="4"/>
  <c r="Y106" i="4"/>
  <c r="Z105" i="4"/>
  <c r="AE66" i="4"/>
  <c r="AC89" i="4"/>
  <c r="AB90" i="4"/>
  <c r="X107" i="4"/>
  <c r="X117" i="4" s="1"/>
  <c r="X116" i="4"/>
  <c r="X115" i="4"/>
  <c r="X114" i="4"/>
  <c r="AE69" i="4"/>
  <c r="U130" i="4"/>
  <c r="G228" i="4"/>
  <c r="G229" i="4"/>
  <c r="Q165" i="4"/>
  <c r="W117" i="4"/>
  <c r="AE67" i="4"/>
  <c r="U133" i="4"/>
  <c r="U131" i="4"/>
  <c r="O180" i="4"/>
  <c r="E235" i="4"/>
  <c r="E243" i="4" s="1"/>
  <c r="E242" i="4"/>
  <c r="N186" i="4"/>
  <c r="O185" i="4"/>
  <c r="Q164" i="4"/>
  <c r="O179" i="4"/>
  <c r="X121" i="4"/>
  <c r="W122" i="4"/>
  <c r="T147" i="4"/>
  <c r="T139" i="4"/>
  <c r="T148" i="4" s="1"/>
  <c r="O181" i="4"/>
  <c r="V130" i="4"/>
  <c r="V133" i="4"/>
  <c r="V131" i="4"/>
  <c r="V132" i="4"/>
  <c r="V123" i="4"/>
  <c r="U138" i="4"/>
  <c r="V137" i="4"/>
  <c r="P171" i="4"/>
  <c r="P181" i="4" s="1"/>
  <c r="Q170" i="4"/>
  <c r="R169" i="4"/>
  <c r="AE73" i="4"/>
  <c r="AD74" i="4"/>
  <c r="T153" i="4"/>
  <c r="S154" i="4"/>
  <c r="J212" i="4"/>
  <c r="H219" i="4"/>
  <c r="H226" i="4" s="1"/>
  <c r="AC75" i="4"/>
  <c r="AC84" i="4" s="1"/>
  <c r="AC85" i="4"/>
  <c r="R155" i="4"/>
  <c r="R163" i="4" s="1"/>
  <c r="R162" i="4"/>
  <c r="R165" i="4"/>
  <c r="R164" i="4"/>
  <c r="AF59" i="4"/>
  <c r="AF66" i="4" s="1"/>
  <c r="AF67" i="4"/>
  <c r="I218" i="4"/>
  <c r="J217" i="4"/>
  <c r="L202" i="4"/>
  <c r="M201" i="4"/>
  <c r="AG59" i="4"/>
  <c r="AI58" i="4" s="1"/>
  <c r="AG68" i="4"/>
  <c r="AG67" i="4"/>
  <c r="AG69" i="4"/>
  <c r="AG66" i="4"/>
  <c r="AI60" i="4"/>
  <c r="G233" i="4"/>
  <c r="F234" i="4"/>
  <c r="Z106" i="4" l="1"/>
  <c r="AA105" i="4"/>
  <c r="H233" i="4"/>
  <c r="G234" i="4"/>
  <c r="AF69" i="4"/>
  <c r="AC82" i="4"/>
  <c r="AE74" i="4"/>
  <c r="AF73" i="4"/>
  <c r="W123" i="4"/>
  <c r="W131" i="4" s="1"/>
  <c r="E245" i="4"/>
  <c r="Y107" i="4"/>
  <c r="Y116" i="4" s="1"/>
  <c r="Y117" i="4"/>
  <c r="Y114" i="4"/>
  <c r="K211" i="4"/>
  <c r="AI64" i="4"/>
  <c r="AI65" i="4"/>
  <c r="AJ65" i="4" s="1"/>
  <c r="AL65" i="4"/>
  <c r="AI62" i="4"/>
  <c r="AJ61" i="4" s="1"/>
  <c r="AC83" i="4"/>
  <c r="X122" i="4"/>
  <c r="Y121" i="4"/>
  <c r="E244" i="4"/>
  <c r="C274" i="4"/>
  <c r="C263" i="4"/>
  <c r="C277" i="4"/>
  <c r="C276" i="4"/>
  <c r="D263" i="4"/>
  <c r="C267" i="4"/>
  <c r="C264" i="4"/>
  <c r="U139" i="4"/>
  <c r="U149" i="4" s="1"/>
  <c r="I227" i="4"/>
  <c r="I226" i="4"/>
  <c r="I229" i="4"/>
  <c r="I219" i="4"/>
  <c r="I228" i="4"/>
  <c r="AI66" i="4"/>
  <c r="AF68" i="4"/>
  <c r="Q171" i="4"/>
  <c r="Q181" i="4" s="1"/>
  <c r="E249" i="4"/>
  <c r="D250" i="4"/>
  <c r="K212" i="4"/>
  <c r="P178" i="4"/>
  <c r="K217" i="4"/>
  <c r="J218" i="4"/>
  <c r="T154" i="4"/>
  <c r="U153" i="4"/>
  <c r="AD75" i="4"/>
  <c r="AD83" i="4" s="1"/>
  <c r="R170" i="4"/>
  <c r="S169" i="4"/>
  <c r="M194" i="4"/>
  <c r="F235" i="4"/>
  <c r="AI69" i="4"/>
  <c r="P179" i="4"/>
  <c r="H228" i="4"/>
  <c r="H227" i="4"/>
  <c r="AA101" i="4"/>
  <c r="M197" i="4"/>
  <c r="P180" i="4"/>
  <c r="H229" i="4"/>
  <c r="T146" i="4"/>
  <c r="AA98" i="4"/>
  <c r="M196" i="4"/>
  <c r="AI67" i="4"/>
  <c r="AI68" i="4"/>
  <c r="M202" i="4"/>
  <c r="N201" i="4"/>
  <c r="L213" i="4"/>
  <c r="L211" i="4"/>
  <c r="L210" i="4"/>
  <c r="L203" i="4"/>
  <c r="L212" i="4" s="1"/>
  <c r="T149" i="4"/>
  <c r="O186" i="4"/>
  <c r="P185" i="4"/>
  <c r="AB91" i="4"/>
  <c r="AB98" i="4" s="1"/>
  <c r="AB100" i="4"/>
  <c r="S155" i="4"/>
  <c r="S165" i="4" s="1"/>
  <c r="S163" i="4"/>
  <c r="V138" i="4"/>
  <c r="W137" i="4"/>
  <c r="N187" i="4"/>
  <c r="N194" i="4" s="1"/>
  <c r="AC90" i="4"/>
  <c r="AD89" i="4"/>
  <c r="AB99" i="4" l="1"/>
  <c r="AD85" i="4"/>
  <c r="E250" i="4"/>
  <c r="F249" i="4"/>
  <c r="AF74" i="4"/>
  <c r="AG73" i="4"/>
  <c r="AG74" i="4" s="1"/>
  <c r="W132" i="4"/>
  <c r="AD84" i="4"/>
  <c r="Q180" i="4"/>
  <c r="C265" i="4"/>
  <c r="AE83" i="4"/>
  <c r="AE75" i="4"/>
  <c r="AE85" i="4" s="1"/>
  <c r="AC91" i="4"/>
  <c r="AC99" i="4" s="1"/>
  <c r="AC100" i="4"/>
  <c r="AC101" i="4"/>
  <c r="U148" i="4"/>
  <c r="N195" i="4"/>
  <c r="AD82" i="4"/>
  <c r="Q179" i="4"/>
  <c r="U147" i="4"/>
  <c r="Y115" i="4"/>
  <c r="AD90" i="4"/>
  <c r="AE89" i="4"/>
  <c r="Q178" i="4"/>
  <c r="U146" i="4"/>
  <c r="Y122" i="4"/>
  <c r="Z121" i="4"/>
  <c r="G235" i="4"/>
  <c r="G244" i="4" s="1"/>
  <c r="G243" i="4"/>
  <c r="W138" i="4"/>
  <c r="X137" i="4"/>
  <c r="Q185" i="4"/>
  <c r="P186" i="4"/>
  <c r="F243" i="4"/>
  <c r="V153" i="4"/>
  <c r="U154" i="4"/>
  <c r="X123" i="4"/>
  <c r="X132" i="4" s="1"/>
  <c r="X133" i="4"/>
  <c r="H234" i="4"/>
  <c r="I233" i="4"/>
  <c r="D260" i="4"/>
  <c r="D261" i="4"/>
  <c r="D258" i="4"/>
  <c r="D259" i="4"/>
  <c r="D251" i="4"/>
  <c r="N202" i="4"/>
  <c r="O201" i="4"/>
  <c r="V147" i="4"/>
  <c r="V139" i="4"/>
  <c r="V148" i="4" s="1"/>
  <c r="V149" i="4"/>
  <c r="O187" i="4"/>
  <c r="O194" i="4" s="1"/>
  <c r="O196" i="4"/>
  <c r="O195" i="4"/>
  <c r="F242" i="4"/>
  <c r="T155" i="4"/>
  <c r="T163" i="4" s="1"/>
  <c r="T162" i="4"/>
  <c r="T165" i="4"/>
  <c r="AA106" i="4"/>
  <c r="AB105" i="4"/>
  <c r="M213" i="4"/>
  <c r="M203" i="4"/>
  <c r="M211" i="4" s="1"/>
  <c r="M210" i="4"/>
  <c r="N196" i="4"/>
  <c r="AB101" i="4"/>
  <c r="S164" i="4"/>
  <c r="F245" i="4"/>
  <c r="J219" i="4"/>
  <c r="J226" i="4" s="1"/>
  <c r="J229" i="4"/>
  <c r="W133" i="4"/>
  <c r="Z107" i="4"/>
  <c r="Z117" i="4" s="1"/>
  <c r="R171" i="4"/>
  <c r="R179" i="4" s="1"/>
  <c r="R180" i="4"/>
  <c r="R181" i="4"/>
  <c r="N197" i="4"/>
  <c r="F244" i="4"/>
  <c r="K218" i="4"/>
  <c r="L217" i="4"/>
  <c r="W130" i="4"/>
  <c r="S170" i="4"/>
  <c r="T169" i="4"/>
  <c r="S162" i="4"/>
  <c r="C275" i="4"/>
  <c r="C282" i="4" l="1"/>
  <c r="D265" i="4"/>
  <c r="R178" i="4"/>
  <c r="J228" i="4"/>
  <c r="AA107" i="4"/>
  <c r="AA114" i="4" s="1"/>
  <c r="P196" i="4"/>
  <c r="P187" i="4"/>
  <c r="P194" i="4" s="1"/>
  <c r="R185" i="4"/>
  <c r="Q186" i="4"/>
  <c r="T170" i="4"/>
  <c r="U169" i="4"/>
  <c r="I234" i="4"/>
  <c r="J233" i="4"/>
  <c r="Y137" i="4"/>
  <c r="X138" i="4"/>
  <c r="W153" i="4"/>
  <c r="V154" i="4"/>
  <c r="S171" i="4"/>
  <c r="S181" i="4" s="1"/>
  <c r="S179" i="4"/>
  <c r="Z115" i="4"/>
  <c r="T164" i="4"/>
  <c r="V146" i="4"/>
  <c r="H235" i="4"/>
  <c r="H244" i="4" s="1"/>
  <c r="H243" i="4"/>
  <c r="H242" i="4"/>
  <c r="H245" i="4"/>
  <c r="W139" i="4"/>
  <c r="W146" i="4" s="1"/>
  <c r="W149" i="4"/>
  <c r="W147" i="4"/>
  <c r="AF89" i="4"/>
  <c r="AE90" i="4"/>
  <c r="AC98" i="4"/>
  <c r="AG75" i="4"/>
  <c r="AI74" i="4" s="1"/>
  <c r="AG85" i="4"/>
  <c r="AG83" i="4"/>
  <c r="AG84" i="4"/>
  <c r="AI76" i="4"/>
  <c r="AD91" i="4"/>
  <c r="AD101" i="4" s="1"/>
  <c r="AF75" i="4"/>
  <c r="AF85" i="4" s="1"/>
  <c r="AF84" i="4"/>
  <c r="AF82" i="4"/>
  <c r="AB106" i="4"/>
  <c r="AC105" i="4"/>
  <c r="Z114" i="4"/>
  <c r="K219" i="4"/>
  <c r="K229" i="4" s="1"/>
  <c r="Z116" i="4"/>
  <c r="M212" i="4"/>
  <c r="O202" i="4"/>
  <c r="P201" i="4"/>
  <c r="X130" i="4"/>
  <c r="G242" i="4"/>
  <c r="AE84" i="4"/>
  <c r="G249" i="4"/>
  <c r="F250" i="4"/>
  <c r="N203" i="4"/>
  <c r="N213" i="4" s="1"/>
  <c r="X131" i="4"/>
  <c r="G245" i="4"/>
  <c r="E251" i="4"/>
  <c r="E260" i="4" s="1"/>
  <c r="E259" i="4"/>
  <c r="E258" i="4"/>
  <c r="Y132" i="4"/>
  <c r="Y123" i="4"/>
  <c r="Y133" i="4" s="1"/>
  <c r="Y131" i="4"/>
  <c r="J227" i="4"/>
  <c r="O197" i="4"/>
  <c r="AE82" i="4"/>
  <c r="AA121" i="4"/>
  <c r="Z122" i="4"/>
  <c r="M217" i="4"/>
  <c r="L218" i="4"/>
  <c r="U155" i="4"/>
  <c r="U164" i="4" s="1"/>
  <c r="AE91" i="4" l="1"/>
  <c r="AE101" i="4" s="1"/>
  <c r="L219" i="4"/>
  <c r="L226" i="4" s="1"/>
  <c r="N217" i="4"/>
  <c r="M218" i="4"/>
  <c r="E261" i="4"/>
  <c r="H249" i="4"/>
  <c r="G250" i="4"/>
  <c r="K228" i="4"/>
  <c r="AD100" i="4"/>
  <c r="I243" i="4"/>
  <c r="I245" i="4"/>
  <c r="I242" i="4"/>
  <c r="I244" i="4"/>
  <c r="I235" i="4"/>
  <c r="AD98" i="4"/>
  <c r="V169" i="4"/>
  <c r="U170" i="4"/>
  <c r="AA115" i="4"/>
  <c r="AB121" i="4"/>
  <c r="AA122" i="4"/>
  <c r="AD99" i="4"/>
  <c r="W148" i="4"/>
  <c r="S178" i="4"/>
  <c r="T181" i="4"/>
  <c r="T180" i="4"/>
  <c r="T171" i="4"/>
  <c r="T179" i="4" s="1"/>
  <c r="AA117" i="4"/>
  <c r="AG89" i="4"/>
  <c r="AG90" i="4" s="1"/>
  <c r="AF90" i="4"/>
  <c r="AD105" i="4"/>
  <c r="AC106" i="4"/>
  <c r="AI81" i="4"/>
  <c r="AJ81" i="4" s="1"/>
  <c r="AL81" i="4"/>
  <c r="AI78" i="4"/>
  <c r="AJ77" i="4" s="1"/>
  <c r="AI80" i="4"/>
  <c r="S180" i="4"/>
  <c r="Q187" i="4"/>
  <c r="Q196" i="4" s="1"/>
  <c r="AA116" i="4"/>
  <c r="F251" i="4"/>
  <c r="F261" i="4"/>
  <c r="AI84" i="4"/>
  <c r="R186" i="4"/>
  <c r="S185" i="4"/>
  <c r="Z137" i="4"/>
  <c r="Y138" i="4"/>
  <c r="Z123" i="4"/>
  <c r="Z133" i="4" s="1"/>
  <c r="Z132" i="4"/>
  <c r="Z131" i="4"/>
  <c r="P202" i="4"/>
  <c r="Q201" i="4"/>
  <c r="O203" i="4"/>
  <c r="O212" i="4" s="1"/>
  <c r="K233" i="4"/>
  <c r="J234" i="4"/>
  <c r="AB116" i="4"/>
  <c r="AB117" i="4"/>
  <c r="AB114" i="4"/>
  <c r="AB107" i="4"/>
  <c r="AB115" i="4"/>
  <c r="AI85" i="4"/>
  <c r="V162" i="4"/>
  <c r="V155" i="4"/>
  <c r="V165" i="4"/>
  <c r="V164" i="4"/>
  <c r="V163" i="4"/>
  <c r="P197" i="4"/>
  <c r="U163" i="4"/>
  <c r="U162" i="4"/>
  <c r="D266" i="4"/>
  <c r="E265" i="4"/>
  <c r="P195" i="4"/>
  <c r="C283" i="4"/>
  <c r="C292" i="4" s="1"/>
  <c r="C280" i="4"/>
  <c r="C279" i="4"/>
  <c r="C290" i="4"/>
  <c r="C291" i="4"/>
  <c r="C293" i="4"/>
  <c r="D279" i="4"/>
  <c r="K227" i="4"/>
  <c r="N210" i="4"/>
  <c r="N211" i="4"/>
  <c r="AG82" i="4"/>
  <c r="AI82" i="4" s="1"/>
  <c r="W154" i="4"/>
  <c r="X153" i="4"/>
  <c r="U165" i="4"/>
  <c r="Y130" i="4"/>
  <c r="N212" i="4"/>
  <c r="K226" i="4"/>
  <c r="AF83" i="4"/>
  <c r="AI83" i="4" s="1"/>
  <c r="X146" i="4"/>
  <c r="X139" i="4"/>
  <c r="X149" i="4"/>
  <c r="X148" i="4"/>
  <c r="X147" i="4"/>
  <c r="J235" i="4" l="1"/>
  <c r="J245" i="4" s="1"/>
  <c r="Z130" i="4"/>
  <c r="F259" i="4"/>
  <c r="L228" i="4"/>
  <c r="K234" i="4"/>
  <c r="L233" i="4"/>
  <c r="AC107" i="4"/>
  <c r="AC114" i="4"/>
  <c r="AC117" i="4"/>
  <c r="AC116" i="4"/>
  <c r="AC115" i="4"/>
  <c r="L227" i="4"/>
  <c r="F258" i="4"/>
  <c r="O210" i="4"/>
  <c r="Y147" i="4"/>
  <c r="Y148" i="4"/>
  <c r="Y139" i="4"/>
  <c r="Y149" i="4" s="1"/>
  <c r="Y146" i="4"/>
  <c r="Q195" i="4"/>
  <c r="AD106" i="4"/>
  <c r="AE105" i="4"/>
  <c r="AA133" i="4"/>
  <c r="AA123" i="4"/>
  <c r="AA130" i="4" s="1"/>
  <c r="AA132" i="4"/>
  <c r="AE99" i="4"/>
  <c r="X154" i="4"/>
  <c r="Y153" i="4"/>
  <c r="O213" i="4"/>
  <c r="AA137" i="4"/>
  <c r="Z138" i="4"/>
  <c r="AF100" i="4"/>
  <c r="AF91" i="4"/>
  <c r="AF99" i="4" s="1"/>
  <c r="AF101" i="4"/>
  <c r="AB122" i="4"/>
  <c r="AC121" i="4"/>
  <c r="G261" i="4"/>
  <c r="G251" i="4"/>
  <c r="G260" i="4" s="1"/>
  <c r="G259" i="4"/>
  <c r="AE100" i="4"/>
  <c r="D267" i="4"/>
  <c r="D275" i="4" s="1"/>
  <c r="D274" i="4"/>
  <c r="C281" i="4"/>
  <c r="W155" i="4"/>
  <c r="W162" i="4" s="1"/>
  <c r="O211" i="4"/>
  <c r="S186" i="4"/>
  <c r="T185" i="4"/>
  <c r="Q194" i="4"/>
  <c r="AG91" i="4"/>
  <c r="AI90" i="4" s="1"/>
  <c r="AI92" i="4"/>
  <c r="H250" i="4"/>
  <c r="I249" i="4"/>
  <c r="AE98" i="4"/>
  <c r="R195" i="4"/>
  <c r="R194" i="4"/>
  <c r="R187" i="4"/>
  <c r="R197" i="4" s="1"/>
  <c r="R196" i="4"/>
  <c r="Q197" i="4"/>
  <c r="U171" i="4"/>
  <c r="U179" i="4" s="1"/>
  <c r="U181" i="4"/>
  <c r="W169" i="4"/>
  <c r="V170" i="4"/>
  <c r="M219" i="4"/>
  <c r="M229" i="4" s="1"/>
  <c r="R201" i="4"/>
  <c r="Q202" i="4"/>
  <c r="T178" i="4"/>
  <c r="N218" i="4"/>
  <c r="O217" i="4"/>
  <c r="L229" i="4"/>
  <c r="E266" i="4"/>
  <c r="F265" i="4"/>
  <c r="P203" i="4"/>
  <c r="P212" i="4" s="1"/>
  <c r="F260" i="4"/>
  <c r="S187" i="4" l="1"/>
  <c r="S195" i="4" s="1"/>
  <c r="D277" i="4"/>
  <c r="K242" i="4"/>
  <c r="K245" i="4"/>
  <c r="K244" i="4"/>
  <c r="K243" i="4"/>
  <c r="K235" i="4"/>
  <c r="X169" i="4"/>
  <c r="W170" i="4"/>
  <c r="N219" i="4"/>
  <c r="N228" i="4" s="1"/>
  <c r="D276" i="4"/>
  <c r="AF98" i="4"/>
  <c r="AA131" i="4"/>
  <c r="P211" i="4"/>
  <c r="H251" i="4"/>
  <c r="H261" i="4" s="1"/>
  <c r="W163" i="4"/>
  <c r="J243" i="4"/>
  <c r="Q213" i="4"/>
  <c r="Q211" i="4"/>
  <c r="Q203" i="4"/>
  <c r="Q210" i="4"/>
  <c r="Q212" i="4"/>
  <c r="J249" i="4"/>
  <c r="I250" i="4"/>
  <c r="R202" i="4"/>
  <c r="S201" i="4"/>
  <c r="U178" i="4"/>
  <c r="P213" i="4"/>
  <c r="M228" i="4"/>
  <c r="U180" i="4"/>
  <c r="AI97" i="4"/>
  <c r="AJ97" i="4" s="1"/>
  <c r="AL97" i="4"/>
  <c r="AI94" i="4"/>
  <c r="AJ93" i="4" s="1"/>
  <c r="AI96" i="4"/>
  <c r="W164" i="4"/>
  <c r="G258" i="4"/>
  <c r="Z147" i="4"/>
  <c r="Z139" i="4"/>
  <c r="Z146" i="4"/>
  <c r="Z148" i="4"/>
  <c r="Z149" i="4"/>
  <c r="AF105" i="4"/>
  <c r="AE106" i="4"/>
  <c r="J244" i="4"/>
  <c r="AB132" i="4"/>
  <c r="AB123" i="4"/>
  <c r="AB130" i="4" s="1"/>
  <c r="W165" i="4"/>
  <c r="AA138" i="4"/>
  <c r="AB137" i="4"/>
  <c r="AD107" i="4"/>
  <c r="AD117" i="4" s="1"/>
  <c r="AD116" i="4"/>
  <c r="J242" i="4"/>
  <c r="P210" i="4"/>
  <c r="M227" i="4"/>
  <c r="AG99" i="4"/>
  <c r="AI99" i="4" s="1"/>
  <c r="O218" i="4"/>
  <c r="P217" i="4"/>
  <c r="T186" i="4"/>
  <c r="U185" i="4"/>
  <c r="M226" i="4"/>
  <c r="C298" i="4"/>
  <c r="D281" i="4"/>
  <c r="Y154" i="4"/>
  <c r="Z153" i="4"/>
  <c r="F266" i="4"/>
  <c r="G265" i="4"/>
  <c r="AG101" i="4"/>
  <c r="AI101" i="4" s="1"/>
  <c r="X155" i="4"/>
  <c r="X162" i="4" s="1"/>
  <c r="X164" i="4"/>
  <c r="X163" i="4"/>
  <c r="AG98" i="4"/>
  <c r="AI98" i="4" s="1"/>
  <c r="E277" i="4"/>
  <c r="E274" i="4"/>
  <c r="E267" i="4"/>
  <c r="E275" i="4" s="1"/>
  <c r="V171" i="4"/>
  <c r="V181" i="4" s="1"/>
  <c r="AG100" i="4"/>
  <c r="AI100" i="4" s="1"/>
  <c r="AD121" i="4"/>
  <c r="AC122" i="4"/>
  <c r="L234" i="4"/>
  <c r="M233" i="4"/>
  <c r="X165" i="4" l="1"/>
  <c r="AD114" i="4"/>
  <c r="AE107" i="4"/>
  <c r="AE117" i="4" s="1"/>
  <c r="E281" i="4"/>
  <c r="D282" i="4"/>
  <c r="AE121" i="4"/>
  <c r="AD122" i="4"/>
  <c r="V185" i="4"/>
  <c r="U186" i="4"/>
  <c r="AC137" i="4"/>
  <c r="AB138" i="4"/>
  <c r="N226" i="4"/>
  <c r="N227" i="4"/>
  <c r="C299" i="4"/>
  <c r="C306" i="4"/>
  <c r="C296" i="4"/>
  <c r="D295" i="4"/>
  <c r="C295" i="4"/>
  <c r="C297" i="4" s="1"/>
  <c r="AG105" i="4"/>
  <c r="AG106" i="4" s="1"/>
  <c r="AF106" i="4"/>
  <c r="T197" i="4"/>
  <c r="T195" i="4"/>
  <c r="T196" i="4"/>
  <c r="T194" i="4"/>
  <c r="T187" i="4"/>
  <c r="V179" i="4"/>
  <c r="AA139" i="4"/>
  <c r="AA146" i="4" s="1"/>
  <c r="AA149" i="4"/>
  <c r="H258" i="4"/>
  <c r="N229" i="4"/>
  <c r="S197" i="4"/>
  <c r="V178" i="4"/>
  <c r="V180" i="4"/>
  <c r="AB131" i="4"/>
  <c r="S202" i="4"/>
  <c r="T201" i="4"/>
  <c r="H259" i="4"/>
  <c r="S196" i="4"/>
  <c r="AD115" i="4"/>
  <c r="N233" i="4"/>
  <c r="M234" i="4"/>
  <c r="AB133" i="4"/>
  <c r="R211" i="4"/>
  <c r="R203" i="4"/>
  <c r="R210" i="4" s="1"/>
  <c r="H260" i="4"/>
  <c r="W171" i="4"/>
  <c r="W181" i="4" s="1"/>
  <c r="W180" i="4"/>
  <c r="W179" i="4"/>
  <c r="W178" i="4"/>
  <c r="S194" i="4"/>
  <c r="P218" i="4"/>
  <c r="Q217" i="4"/>
  <c r="O219" i="4"/>
  <c r="O227" i="4"/>
  <c r="O229" i="4"/>
  <c r="O228" i="4"/>
  <c r="O226" i="4"/>
  <c r="G266" i="4"/>
  <c r="H265" i="4"/>
  <c r="E276" i="4"/>
  <c r="F267" i="4"/>
  <c r="F275" i="4" s="1"/>
  <c r="F277" i="4"/>
  <c r="L235" i="4"/>
  <c r="L244" i="4" s="1"/>
  <c r="L243" i="4"/>
  <c r="L245" i="4"/>
  <c r="AA153" i="4"/>
  <c r="Z154" i="4"/>
  <c r="I251" i="4"/>
  <c r="I258" i="4" s="1"/>
  <c r="I260" i="4"/>
  <c r="X170" i="4"/>
  <c r="Y169" i="4"/>
  <c r="AC123" i="4"/>
  <c r="AC131" i="4" s="1"/>
  <c r="Y165" i="4"/>
  <c r="Y162" i="4"/>
  <c r="Y155" i="4"/>
  <c r="Y163" i="4" s="1"/>
  <c r="J250" i="4"/>
  <c r="K249" i="4"/>
  <c r="D283" i="4" l="1"/>
  <c r="D293" i="4" s="1"/>
  <c r="D290" i="4"/>
  <c r="D292" i="4"/>
  <c r="AC130" i="4"/>
  <c r="I261" i="4"/>
  <c r="F276" i="4"/>
  <c r="M243" i="4"/>
  <c r="M235" i="4"/>
  <c r="M242" i="4"/>
  <c r="M244" i="4"/>
  <c r="M245" i="4"/>
  <c r="C307" i="4"/>
  <c r="F281" i="4"/>
  <c r="E282" i="4"/>
  <c r="O233" i="4"/>
  <c r="N234" i="4"/>
  <c r="AE116" i="4"/>
  <c r="AF107" i="4"/>
  <c r="AF114" i="4" s="1"/>
  <c r="AF117" i="4"/>
  <c r="AG107" i="4"/>
  <c r="AI106" i="4" s="1"/>
  <c r="AG116" i="4"/>
  <c r="AG117" i="4"/>
  <c r="AG114" i="4"/>
  <c r="AG115" i="4"/>
  <c r="AI108" i="4"/>
  <c r="AE114" i="4"/>
  <c r="I265" i="4"/>
  <c r="H266" i="4"/>
  <c r="AA148" i="4"/>
  <c r="AB139" i="4"/>
  <c r="AB146" i="4" s="1"/>
  <c r="AE115" i="4"/>
  <c r="L242" i="4"/>
  <c r="U201" i="4"/>
  <c r="T202" i="4"/>
  <c r="AA147" i="4"/>
  <c r="C309" i="4"/>
  <c r="AD137" i="4"/>
  <c r="AC138" i="4"/>
  <c r="P219" i="4"/>
  <c r="P228" i="4" s="1"/>
  <c r="S203" i="4"/>
  <c r="S211" i="4" s="1"/>
  <c r="S212" i="4"/>
  <c r="S213" i="4"/>
  <c r="C314" i="4"/>
  <c r="D297" i="4"/>
  <c r="U187" i="4"/>
  <c r="U197" i="4" s="1"/>
  <c r="AA154" i="4"/>
  <c r="AB153" i="4"/>
  <c r="G277" i="4"/>
  <c r="G275" i="4"/>
  <c r="G274" i="4"/>
  <c r="G267" i="4"/>
  <c r="G276" i="4"/>
  <c r="AC133" i="4"/>
  <c r="L249" i="4"/>
  <c r="K250" i="4"/>
  <c r="X181" i="4"/>
  <c r="X180" i="4"/>
  <c r="X179" i="4"/>
  <c r="X171" i="4"/>
  <c r="X178" i="4" s="1"/>
  <c r="W185" i="4"/>
  <c r="V186" i="4"/>
  <c r="Z155" i="4"/>
  <c r="Z164" i="4" s="1"/>
  <c r="Z165" i="4"/>
  <c r="AC132" i="4"/>
  <c r="AD131" i="4"/>
  <c r="AD132" i="4"/>
  <c r="AD123" i="4"/>
  <c r="AD130" i="4" s="1"/>
  <c r="AD133" i="4"/>
  <c r="J251" i="4"/>
  <c r="J259" i="4" s="1"/>
  <c r="J261" i="4"/>
  <c r="Z169" i="4"/>
  <c r="Y170" i="4"/>
  <c r="R212" i="4"/>
  <c r="Y164" i="4"/>
  <c r="I259" i="4"/>
  <c r="F274" i="4"/>
  <c r="R213" i="4"/>
  <c r="Q218" i="4"/>
  <c r="R217" i="4"/>
  <c r="C308" i="4"/>
  <c r="AE122" i="4"/>
  <c r="AF121" i="4"/>
  <c r="S210" i="4" l="1"/>
  <c r="T203" i="4"/>
  <c r="T212" i="4" s="1"/>
  <c r="AB154" i="4"/>
  <c r="AC153" i="4"/>
  <c r="V201" i="4"/>
  <c r="U202" i="4"/>
  <c r="AL113" i="4"/>
  <c r="AI113" i="4"/>
  <c r="AJ113" i="4" s="1"/>
  <c r="AI112" i="4"/>
  <c r="AI110" i="4"/>
  <c r="AJ109" i="4" s="1"/>
  <c r="N245" i="4"/>
  <c r="N244" i="4"/>
  <c r="N235" i="4"/>
  <c r="N243" i="4" s="1"/>
  <c r="N242" i="4"/>
  <c r="AA155" i="4"/>
  <c r="AA165" i="4" s="1"/>
  <c r="P233" i="4"/>
  <c r="O234" i="4"/>
  <c r="V187" i="4"/>
  <c r="V195" i="4" s="1"/>
  <c r="V194" i="4"/>
  <c r="V196" i="4"/>
  <c r="V197" i="4"/>
  <c r="Y178" i="4"/>
  <c r="Y171" i="4"/>
  <c r="Y180" i="4" s="1"/>
  <c r="Y179" i="4"/>
  <c r="U196" i="4"/>
  <c r="P229" i="4"/>
  <c r="AI114" i="4"/>
  <c r="E292" i="4"/>
  <c r="E293" i="4"/>
  <c r="E290" i="4"/>
  <c r="E291" i="4"/>
  <c r="E283" i="4"/>
  <c r="Z170" i="4"/>
  <c r="AA169" i="4"/>
  <c r="AI117" i="4"/>
  <c r="F282" i="4"/>
  <c r="G281" i="4"/>
  <c r="AF122" i="4"/>
  <c r="AG121" i="4"/>
  <c r="AG122" i="4" s="1"/>
  <c r="K261" i="4"/>
  <c r="K258" i="4"/>
  <c r="K251" i="4"/>
  <c r="K259" i="4" s="1"/>
  <c r="K260" i="4"/>
  <c r="U195" i="4"/>
  <c r="P226" i="4"/>
  <c r="AB147" i="4"/>
  <c r="D291" i="4"/>
  <c r="J265" i="4"/>
  <c r="I266" i="4"/>
  <c r="H267" i="4"/>
  <c r="H275" i="4" s="1"/>
  <c r="W186" i="4"/>
  <c r="X185" i="4"/>
  <c r="AE123" i="4"/>
  <c r="AE131" i="4" s="1"/>
  <c r="AE132" i="4"/>
  <c r="AE130" i="4"/>
  <c r="M249" i="4"/>
  <c r="L250" i="4"/>
  <c r="U194" i="4"/>
  <c r="P227" i="4"/>
  <c r="AB148" i="4"/>
  <c r="J258" i="4"/>
  <c r="Z162" i="4"/>
  <c r="AB149" i="4"/>
  <c r="AF116" i="4"/>
  <c r="AI116" i="4" s="1"/>
  <c r="R218" i="4"/>
  <c r="S217" i="4"/>
  <c r="J260" i="4"/>
  <c r="Z163" i="4"/>
  <c r="D298" i="4"/>
  <c r="E297" i="4"/>
  <c r="AC139" i="4"/>
  <c r="AC146" i="4" s="1"/>
  <c r="AF115" i="4"/>
  <c r="AI115" i="4" s="1"/>
  <c r="Q229" i="4"/>
  <c r="Q219" i="4"/>
  <c r="Q227" i="4" s="1"/>
  <c r="Q226" i="4"/>
  <c r="Q228" i="4"/>
  <c r="C312" i="4"/>
  <c r="C311" i="4"/>
  <c r="C315" i="4"/>
  <c r="D311" i="4"/>
  <c r="C324" i="4"/>
  <c r="AE137" i="4"/>
  <c r="AD138" i="4"/>
  <c r="K265" i="4" l="1"/>
  <c r="J266" i="4"/>
  <c r="AG123" i="4"/>
  <c r="AI122" i="4" s="1"/>
  <c r="AG133" i="4"/>
  <c r="AI124" i="4"/>
  <c r="AB155" i="4"/>
  <c r="AB165" i="4" s="1"/>
  <c r="AF123" i="4"/>
  <c r="AF131" i="4" s="1"/>
  <c r="AF130" i="4"/>
  <c r="AC149" i="4"/>
  <c r="W187" i="4"/>
  <c r="W194" i="4" s="1"/>
  <c r="G282" i="4"/>
  <c r="H281" i="4"/>
  <c r="O235" i="4"/>
  <c r="O243" i="4" s="1"/>
  <c r="T211" i="4"/>
  <c r="F283" i="4"/>
  <c r="F293" i="4"/>
  <c r="Q233" i="4"/>
  <c r="P234" i="4"/>
  <c r="T210" i="4"/>
  <c r="AD153" i="4"/>
  <c r="AC154" i="4"/>
  <c r="AE133" i="4"/>
  <c r="F297" i="4"/>
  <c r="E298" i="4"/>
  <c r="T213" i="4"/>
  <c r="C323" i="4"/>
  <c r="C313" i="4"/>
  <c r="D299" i="4"/>
  <c r="D308" i="4" s="1"/>
  <c r="H276" i="4"/>
  <c r="AA170" i="4"/>
  <c r="AB169" i="4"/>
  <c r="AA163" i="4"/>
  <c r="AC147" i="4"/>
  <c r="AD147" i="4"/>
  <c r="AD139" i="4"/>
  <c r="AD146" i="4" s="1"/>
  <c r="AD148" i="4"/>
  <c r="R229" i="4"/>
  <c r="R219" i="4"/>
  <c r="R226" i="4" s="1"/>
  <c r="R228" i="4"/>
  <c r="X186" i="4"/>
  <c r="Y185" i="4"/>
  <c r="AC148" i="4"/>
  <c r="H277" i="4"/>
  <c r="AE138" i="4"/>
  <c r="AF137" i="4"/>
  <c r="H274" i="4"/>
  <c r="Y181" i="4"/>
  <c r="V202" i="4"/>
  <c r="W201" i="4"/>
  <c r="C322" i="4"/>
  <c r="C325" i="4"/>
  <c r="L258" i="4"/>
  <c r="L261" i="4"/>
  <c r="L260" i="4"/>
  <c r="L259" i="4"/>
  <c r="L251" i="4"/>
  <c r="Z179" i="4"/>
  <c r="Z181" i="4"/>
  <c r="Z171" i="4"/>
  <c r="Z178" i="4" s="1"/>
  <c r="AA164" i="4"/>
  <c r="M250" i="4"/>
  <c r="N249" i="4"/>
  <c r="AA162" i="4"/>
  <c r="S218" i="4"/>
  <c r="T217" i="4"/>
  <c r="I267" i="4"/>
  <c r="I277" i="4" s="1"/>
  <c r="U203" i="4"/>
  <c r="U212" i="4" s="1"/>
  <c r="I275" i="4" l="1"/>
  <c r="AF138" i="4"/>
  <c r="AG137" i="4"/>
  <c r="AG138" i="4" s="1"/>
  <c r="AD149" i="4"/>
  <c r="D307" i="4"/>
  <c r="O242" i="4"/>
  <c r="AF132" i="4"/>
  <c r="AG130" i="4"/>
  <c r="AI130" i="4" s="1"/>
  <c r="O244" i="4"/>
  <c r="D309" i="4"/>
  <c r="AE149" i="4"/>
  <c r="AE139" i="4"/>
  <c r="AE148" i="4" s="1"/>
  <c r="AE146" i="4"/>
  <c r="D306" i="4"/>
  <c r="P235" i="4"/>
  <c r="P244" i="4" s="1"/>
  <c r="P245" i="4"/>
  <c r="O245" i="4"/>
  <c r="AF133" i="4"/>
  <c r="AI133" i="4" s="1"/>
  <c r="AG131" i="4"/>
  <c r="AI131" i="4" s="1"/>
  <c r="AC165" i="4"/>
  <c r="AC155" i="4"/>
  <c r="AC163" i="4" s="1"/>
  <c r="I276" i="4"/>
  <c r="AE153" i="4"/>
  <c r="AD154" i="4"/>
  <c r="U217" i="4"/>
  <c r="T218" i="4"/>
  <c r="S226" i="4"/>
  <c r="S227" i="4"/>
  <c r="S219" i="4"/>
  <c r="S228" i="4" s="1"/>
  <c r="S229" i="4"/>
  <c r="Q234" i="4"/>
  <c r="R233" i="4"/>
  <c r="I281" i="4"/>
  <c r="H282" i="4"/>
  <c r="AG132" i="4"/>
  <c r="AI132" i="4" s="1"/>
  <c r="C330" i="4"/>
  <c r="D313" i="4"/>
  <c r="G283" i="4"/>
  <c r="G293" i="4" s="1"/>
  <c r="J267" i="4"/>
  <c r="J276" i="4" s="1"/>
  <c r="J274" i="4"/>
  <c r="W197" i="4"/>
  <c r="AB164" i="4"/>
  <c r="L265" i="4"/>
  <c r="K266" i="4"/>
  <c r="F290" i="4"/>
  <c r="W196" i="4"/>
  <c r="N250" i="4"/>
  <c r="O249" i="4"/>
  <c r="U210" i="4"/>
  <c r="U211" i="4"/>
  <c r="AB170" i="4"/>
  <c r="AC169" i="4"/>
  <c r="F292" i="4"/>
  <c r="W195" i="4"/>
  <c r="AB162" i="4"/>
  <c r="U213" i="4"/>
  <c r="Z185" i="4"/>
  <c r="Y186" i="4"/>
  <c r="AA171" i="4"/>
  <c r="AA180" i="4" s="1"/>
  <c r="AA178" i="4"/>
  <c r="AA181" i="4"/>
  <c r="E307" i="4"/>
  <c r="E308" i="4"/>
  <c r="E299" i="4"/>
  <c r="E309" i="4" s="1"/>
  <c r="F291" i="4"/>
  <c r="AB163" i="4"/>
  <c r="M260" i="4"/>
  <c r="M251" i="4"/>
  <c r="M258" i="4" s="1"/>
  <c r="M261" i="4"/>
  <c r="M259" i="4"/>
  <c r="X187" i="4"/>
  <c r="X196" i="4" s="1"/>
  <c r="X197" i="4"/>
  <c r="X195" i="4"/>
  <c r="X194" i="4"/>
  <c r="I274" i="4"/>
  <c r="Z180" i="4"/>
  <c r="W202" i="4"/>
  <c r="X201" i="4"/>
  <c r="R227" i="4"/>
  <c r="F298" i="4"/>
  <c r="G297" i="4"/>
  <c r="V203" i="4"/>
  <c r="V210" i="4" s="1"/>
  <c r="AI129" i="4"/>
  <c r="AJ129" i="4" s="1"/>
  <c r="AL129" i="4"/>
  <c r="AI128" i="4"/>
  <c r="AI126" i="4"/>
  <c r="AJ125" i="4" s="1"/>
  <c r="C331" i="4" l="1"/>
  <c r="C340" i="4" s="1"/>
  <c r="C328" i="4"/>
  <c r="C341" i="4"/>
  <c r="C338" i="4"/>
  <c r="C327" i="4"/>
  <c r="C339" i="4"/>
  <c r="D327" i="4"/>
  <c r="T219" i="4"/>
  <c r="T227" i="4" s="1"/>
  <c r="W203" i="4"/>
  <c r="W211" i="4" s="1"/>
  <c r="W210" i="4"/>
  <c r="W212" i="4"/>
  <c r="AA179" i="4"/>
  <c r="AB171" i="4"/>
  <c r="AB178" i="4" s="1"/>
  <c r="AB179" i="4"/>
  <c r="J275" i="4"/>
  <c r="V217" i="4"/>
  <c r="U218" i="4"/>
  <c r="P242" i="4"/>
  <c r="AD155" i="4"/>
  <c r="AD165" i="4" s="1"/>
  <c r="AD162" i="4"/>
  <c r="H293" i="4"/>
  <c r="H283" i="4"/>
  <c r="H291" i="4"/>
  <c r="H290" i="4"/>
  <c r="H292" i="4"/>
  <c r="AE154" i="4"/>
  <c r="AF153" i="4"/>
  <c r="P243" i="4"/>
  <c r="O250" i="4"/>
  <c r="P249" i="4"/>
  <c r="J277" i="4"/>
  <c r="I282" i="4"/>
  <c r="J281" i="4"/>
  <c r="AD169" i="4"/>
  <c r="AC170" i="4"/>
  <c r="V211" i="4"/>
  <c r="N251" i="4"/>
  <c r="N260" i="4" s="1"/>
  <c r="N261" i="4"/>
  <c r="N258" i="4"/>
  <c r="S233" i="4"/>
  <c r="R234" i="4"/>
  <c r="AC162" i="4"/>
  <c r="V213" i="4"/>
  <c r="Y187" i="4"/>
  <c r="Y195" i="4" s="1"/>
  <c r="G290" i="4"/>
  <c r="Q235" i="4"/>
  <c r="Q242" i="4" s="1"/>
  <c r="D314" i="4"/>
  <c r="E313" i="4"/>
  <c r="X202" i="4"/>
  <c r="Y201" i="4"/>
  <c r="V212" i="4"/>
  <c r="K267" i="4"/>
  <c r="K275" i="4" s="1"/>
  <c r="K277" i="4"/>
  <c r="G291" i="4"/>
  <c r="AC164" i="4"/>
  <c r="AE147" i="4"/>
  <c r="AF139" i="4"/>
  <c r="AF148" i="4" s="1"/>
  <c r="AF146" i="4"/>
  <c r="AF147" i="4"/>
  <c r="AG149" i="4"/>
  <c r="AG146" i="4"/>
  <c r="AI146" i="4" s="1"/>
  <c r="AG148" i="4"/>
  <c r="AG139" i="4"/>
  <c r="AI138" i="4" s="1"/>
  <c r="AI140" i="4"/>
  <c r="E306" i="4"/>
  <c r="L266" i="4"/>
  <c r="M265" i="4"/>
  <c r="G292" i="4"/>
  <c r="Z186" i="4"/>
  <c r="AA185" i="4"/>
  <c r="H297" i="4"/>
  <c r="G298" i="4"/>
  <c r="F299" i="4"/>
  <c r="F306" i="4" s="1"/>
  <c r="R235" i="4" l="1"/>
  <c r="R244" i="4" s="1"/>
  <c r="H298" i="4"/>
  <c r="I297" i="4"/>
  <c r="AG153" i="4"/>
  <c r="AG154" i="4" s="1"/>
  <c r="AF154" i="4"/>
  <c r="AD164" i="4"/>
  <c r="G299" i="4"/>
  <c r="G308" i="4" s="1"/>
  <c r="G309" i="4"/>
  <c r="G306" i="4"/>
  <c r="Q243" i="4"/>
  <c r="AI149" i="4"/>
  <c r="T233" i="4"/>
  <c r="S234" i="4"/>
  <c r="AB185" i="4"/>
  <c r="AA186" i="4"/>
  <c r="M266" i="4"/>
  <c r="N265" i="4"/>
  <c r="AF149" i="4"/>
  <c r="Z201" i="4"/>
  <c r="Y202" i="4"/>
  <c r="Y194" i="4"/>
  <c r="N259" i="4"/>
  <c r="AE155" i="4"/>
  <c r="AE163" i="4" s="1"/>
  <c r="AE165" i="4"/>
  <c r="C329" i="4"/>
  <c r="D329" i="4" s="1"/>
  <c r="Q249" i="4"/>
  <c r="P250" i="4"/>
  <c r="L267" i="4"/>
  <c r="L277" i="4" s="1"/>
  <c r="L275" i="4"/>
  <c r="L274" i="4"/>
  <c r="X213" i="4"/>
  <c r="X211" i="4"/>
  <c r="X212" i="4"/>
  <c r="X210" i="4"/>
  <c r="X203" i="4"/>
  <c r="Y197" i="4"/>
  <c r="U219" i="4"/>
  <c r="U227" i="4" s="1"/>
  <c r="U228" i="4"/>
  <c r="U226" i="4"/>
  <c r="U229" i="4"/>
  <c r="W213" i="4"/>
  <c r="T228" i="4"/>
  <c r="K274" i="4"/>
  <c r="Q244" i="4"/>
  <c r="F307" i="4"/>
  <c r="E314" i="4"/>
  <c r="F313" i="4"/>
  <c r="Y196" i="4"/>
  <c r="W217" i="4"/>
  <c r="V218" i="4"/>
  <c r="O259" i="4"/>
  <c r="O251" i="4"/>
  <c r="O258" i="4" s="1"/>
  <c r="O261" i="4"/>
  <c r="O260" i="4"/>
  <c r="Z197" i="4"/>
  <c r="Z195" i="4"/>
  <c r="Z187" i="4"/>
  <c r="Z196" i="4"/>
  <c r="Z194" i="4"/>
  <c r="K276" i="4"/>
  <c r="AD163" i="4"/>
  <c r="F308" i="4"/>
  <c r="AI145" i="4"/>
  <c r="AJ145" i="4" s="1"/>
  <c r="AI144" i="4"/>
  <c r="AL145" i="4"/>
  <c r="AI142" i="4"/>
  <c r="AJ141" i="4" s="1"/>
  <c r="D315" i="4"/>
  <c r="D322" i="4" s="1"/>
  <c r="D324" i="4"/>
  <c r="AC171" i="4"/>
  <c r="AC180" i="4" s="1"/>
  <c r="AE169" i="4"/>
  <c r="AD170" i="4"/>
  <c r="AB181" i="4"/>
  <c r="T229" i="4"/>
  <c r="AI148" i="4"/>
  <c r="Q245" i="4"/>
  <c r="K281" i="4"/>
  <c r="J282" i="4"/>
  <c r="AB180" i="4"/>
  <c r="T226" i="4"/>
  <c r="F309" i="4"/>
  <c r="AG147" i="4"/>
  <c r="AI147" i="4" s="1"/>
  <c r="I283" i="4"/>
  <c r="I293" i="4" s="1"/>
  <c r="I292" i="4"/>
  <c r="J283" i="4" l="1"/>
  <c r="J290" i="4" s="1"/>
  <c r="J293" i="4"/>
  <c r="AE162" i="4"/>
  <c r="S235" i="4"/>
  <c r="S245" i="4" s="1"/>
  <c r="AG155" i="4"/>
  <c r="AI154" i="4" s="1"/>
  <c r="AI156" i="4"/>
  <c r="K282" i="4"/>
  <c r="L281" i="4"/>
  <c r="AC178" i="4"/>
  <c r="AE164" i="4"/>
  <c r="T234" i="4"/>
  <c r="U233" i="4"/>
  <c r="J297" i="4"/>
  <c r="I298" i="4"/>
  <c r="H299" i="4"/>
  <c r="H309" i="4" s="1"/>
  <c r="L276" i="4"/>
  <c r="R245" i="4"/>
  <c r="Y203" i="4"/>
  <c r="Y211" i="4" s="1"/>
  <c r="R242" i="4"/>
  <c r="D323" i="4"/>
  <c r="I290" i="4"/>
  <c r="AA201" i="4"/>
  <c r="Z202" i="4"/>
  <c r="G307" i="4"/>
  <c r="R243" i="4"/>
  <c r="AF155" i="4"/>
  <c r="AF164" i="4" s="1"/>
  <c r="AF165" i="4"/>
  <c r="AF162" i="4"/>
  <c r="AC181" i="4"/>
  <c r="V219" i="4"/>
  <c r="V227" i="4" s="1"/>
  <c r="I291" i="4"/>
  <c r="W218" i="4"/>
  <c r="X217" i="4"/>
  <c r="D325" i="4"/>
  <c r="G313" i="4"/>
  <c r="F314" i="4"/>
  <c r="P251" i="4"/>
  <c r="P259" i="4" s="1"/>
  <c r="P261" i="4"/>
  <c r="E325" i="4"/>
  <c r="E322" i="4"/>
  <c r="E323" i="4"/>
  <c r="E315" i="4"/>
  <c r="E324" i="4" s="1"/>
  <c r="Q250" i="4"/>
  <c r="R249" i="4"/>
  <c r="O265" i="4"/>
  <c r="N266" i="4"/>
  <c r="AB186" i="4"/>
  <c r="AC185" i="4"/>
  <c r="AC179" i="4"/>
  <c r="AE170" i="4"/>
  <c r="AF169" i="4"/>
  <c r="D330" i="4"/>
  <c r="E329" i="4"/>
  <c r="M267" i="4"/>
  <c r="M274" i="4" s="1"/>
  <c r="AD178" i="4"/>
  <c r="AD180" i="4"/>
  <c r="AD181" i="4"/>
  <c r="AD171" i="4"/>
  <c r="AD179" i="4"/>
  <c r="AA187" i="4"/>
  <c r="AA197" i="4" s="1"/>
  <c r="AA194" i="4"/>
  <c r="AA195" i="4"/>
  <c r="AA196" i="4"/>
  <c r="AE171" i="4" l="1"/>
  <c r="AE180" i="4" s="1"/>
  <c r="AE178" i="4"/>
  <c r="AE181" i="4"/>
  <c r="S243" i="4"/>
  <c r="Y210" i="4"/>
  <c r="S244" i="4"/>
  <c r="V226" i="4"/>
  <c r="S242" i="4"/>
  <c r="AF170" i="4"/>
  <c r="AG169" i="4"/>
  <c r="AG170" i="4" s="1"/>
  <c r="L282" i="4"/>
  <c r="M281" i="4"/>
  <c r="V233" i="4"/>
  <c r="U234" i="4"/>
  <c r="AB187" i="4"/>
  <c r="AB197" i="4" s="1"/>
  <c r="AB194" i="4"/>
  <c r="V229" i="4"/>
  <c r="Z203" i="4"/>
  <c r="Z210" i="4" s="1"/>
  <c r="Z213" i="4"/>
  <c r="Z212" i="4"/>
  <c r="H308" i="4"/>
  <c r="K283" i="4"/>
  <c r="K293" i="4" s="1"/>
  <c r="K292" i="4"/>
  <c r="K290" i="4"/>
  <c r="K291" i="4"/>
  <c r="AD185" i="4"/>
  <c r="AC186" i="4"/>
  <c r="M275" i="4"/>
  <c r="N267" i="4"/>
  <c r="N275" i="4" s="1"/>
  <c r="N276" i="4"/>
  <c r="P260" i="4"/>
  <c r="V228" i="4"/>
  <c r="AA202" i="4"/>
  <c r="AB201" i="4"/>
  <c r="H306" i="4"/>
  <c r="AL161" i="4"/>
  <c r="AI161" i="4"/>
  <c r="AJ161" i="4" s="1"/>
  <c r="AI158" i="4"/>
  <c r="AJ157" i="4" s="1"/>
  <c r="AI160" i="4"/>
  <c r="J291" i="4"/>
  <c r="Y213" i="4"/>
  <c r="M277" i="4"/>
  <c r="M276" i="4"/>
  <c r="P258" i="4"/>
  <c r="H307" i="4"/>
  <c r="AG163" i="4"/>
  <c r="Q251" i="4"/>
  <c r="Q260" i="4" s="1"/>
  <c r="AG162" i="4"/>
  <c r="AI162" i="4" s="1"/>
  <c r="J292" i="4"/>
  <c r="Y217" i="4"/>
  <c r="X218" i="4"/>
  <c r="W226" i="4"/>
  <c r="W219" i="4"/>
  <c r="W229" i="4" s="1"/>
  <c r="D331" i="4"/>
  <c r="D340" i="4" s="1"/>
  <c r="D338" i="4"/>
  <c r="D339" i="4"/>
  <c r="G314" i="4"/>
  <c r="H313" i="4"/>
  <c r="Y212" i="4"/>
  <c r="I309" i="4"/>
  <c r="I299" i="4"/>
  <c r="I308" i="4" s="1"/>
  <c r="AG165" i="4"/>
  <c r="AI165" i="4" s="1"/>
  <c r="T235" i="4"/>
  <c r="T243" i="4" s="1"/>
  <c r="T242" i="4"/>
  <c r="T245" i="4"/>
  <c r="T244" i="4"/>
  <c r="P265" i="4"/>
  <c r="O266" i="4"/>
  <c r="R250" i="4"/>
  <c r="S249" i="4"/>
  <c r="F329" i="4"/>
  <c r="E330" i="4"/>
  <c r="F315" i="4"/>
  <c r="F324" i="4" s="1"/>
  <c r="AF163" i="4"/>
  <c r="J298" i="4"/>
  <c r="K297" i="4"/>
  <c r="AG164" i="4"/>
  <c r="AI164" i="4" s="1"/>
  <c r="P266" i="4" l="1"/>
  <c r="Q265" i="4"/>
  <c r="W228" i="4"/>
  <c r="AB202" i="4"/>
  <c r="AC201" i="4"/>
  <c r="F323" i="4"/>
  <c r="G315" i="4"/>
  <c r="G323" i="4" s="1"/>
  <c r="G325" i="4"/>
  <c r="G322" i="4"/>
  <c r="X219" i="4"/>
  <c r="X227" i="4"/>
  <c r="X226" i="4"/>
  <c r="X228" i="4"/>
  <c r="X229" i="4"/>
  <c r="AA203" i="4"/>
  <c r="AA213" i="4" s="1"/>
  <c r="AB195" i="4"/>
  <c r="Z217" i="4"/>
  <c r="Y218" i="4"/>
  <c r="AB196" i="4"/>
  <c r="AE185" i="4"/>
  <c r="AD186" i="4"/>
  <c r="H314" i="4"/>
  <c r="I313" i="4"/>
  <c r="F322" i="4"/>
  <c r="F325" i="4"/>
  <c r="D341" i="4"/>
  <c r="Q259" i="4"/>
  <c r="N274" i="4"/>
  <c r="U235" i="4"/>
  <c r="U244" i="4" s="1"/>
  <c r="E331" i="4"/>
  <c r="E339" i="4" s="1"/>
  <c r="I307" i="4"/>
  <c r="Q261" i="4"/>
  <c r="N277" i="4"/>
  <c r="Z211" i="4"/>
  <c r="W233" i="4"/>
  <c r="V234" i="4"/>
  <c r="AE179" i="4"/>
  <c r="Q258" i="4"/>
  <c r="N281" i="4"/>
  <c r="M282" i="4"/>
  <c r="G329" i="4"/>
  <c r="F330" i="4"/>
  <c r="K298" i="4"/>
  <c r="L297" i="4"/>
  <c r="T249" i="4"/>
  <c r="S250" i="4"/>
  <c r="I306" i="4"/>
  <c r="W227" i="4"/>
  <c r="L283" i="4"/>
  <c r="L292" i="4" s="1"/>
  <c r="R251" i="4"/>
  <c r="R258" i="4" s="1"/>
  <c r="AG171" i="4"/>
  <c r="AI170" i="4" s="1"/>
  <c r="AI172" i="4"/>
  <c r="J299" i="4"/>
  <c r="J307" i="4" s="1"/>
  <c r="O267" i="4"/>
  <c r="O277" i="4" s="1"/>
  <c r="AI163" i="4"/>
  <c r="AC196" i="4"/>
  <c r="AC187" i="4"/>
  <c r="AC197" i="4" s="1"/>
  <c r="AC195" i="4"/>
  <c r="AF171" i="4"/>
  <c r="AF179" i="4" s="1"/>
  <c r="AA211" i="4" l="1"/>
  <c r="G324" i="4"/>
  <c r="O276" i="4"/>
  <c r="AI177" i="4"/>
  <c r="AJ177" i="4" s="1"/>
  <c r="AL177" i="4"/>
  <c r="AI176" i="4"/>
  <c r="AI174" i="4"/>
  <c r="AJ173" i="4" s="1"/>
  <c r="U242" i="4"/>
  <c r="J313" i="4"/>
  <c r="I314" i="4"/>
  <c r="AA210" i="4"/>
  <c r="L290" i="4"/>
  <c r="AG179" i="4"/>
  <c r="AI179" i="4" s="1"/>
  <c r="AA212" i="4"/>
  <c r="S251" i="4"/>
  <c r="S260" i="4" s="1"/>
  <c r="S258" i="4"/>
  <c r="W234" i="4"/>
  <c r="X233" i="4"/>
  <c r="U245" i="4"/>
  <c r="AD187" i="4"/>
  <c r="AD196" i="4" s="1"/>
  <c r="AD201" i="4"/>
  <c r="AC202" i="4"/>
  <c r="R261" i="4"/>
  <c r="U243" i="4"/>
  <c r="AE186" i="4"/>
  <c r="AF185" i="4"/>
  <c r="AB203" i="4"/>
  <c r="AB211" i="4" s="1"/>
  <c r="AB210" i="4"/>
  <c r="L291" i="4"/>
  <c r="M297" i="4"/>
  <c r="L298" i="4"/>
  <c r="Z218" i="4"/>
  <c r="AA217" i="4"/>
  <c r="E338" i="4"/>
  <c r="E341" i="4"/>
  <c r="J309" i="4"/>
  <c r="Q266" i="4"/>
  <c r="R265" i="4"/>
  <c r="M292" i="4"/>
  <c r="M293" i="4"/>
  <c r="M283" i="4"/>
  <c r="M291" i="4" s="1"/>
  <c r="AF181" i="4"/>
  <c r="V245" i="4"/>
  <c r="V242" i="4"/>
  <c r="V235" i="4"/>
  <c r="V243" i="4" s="1"/>
  <c r="V244" i="4"/>
  <c r="AF178" i="4"/>
  <c r="U249" i="4"/>
  <c r="T250" i="4"/>
  <c r="R259" i="4"/>
  <c r="P267" i="4"/>
  <c r="P274" i="4" s="1"/>
  <c r="P276" i="4"/>
  <c r="P277" i="4"/>
  <c r="P275" i="4"/>
  <c r="AG178" i="4"/>
  <c r="O281" i="4"/>
  <c r="N282" i="4"/>
  <c r="L293" i="4"/>
  <c r="AF180" i="4"/>
  <c r="AG181" i="4"/>
  <c r="AI181" i="4" s="1"/>
  <c r="E340" i="4"/>
  <c r="O275" i="4"/>
  <c r="AG180" i="4"/>
  <c r="AI180" i="4" s="1"/>
  <c r="O274" i="4"/>
  <c r="H324" i="4"/>
  <c r="H315" i="4"/>
  <c r="H322" i="4"/>
  <c r="H325" i="4"/>
  <c r="H323" i="4"/>
  <c r="J308" i="4"/>
  <c r="R260" i="4"/>
  <c r="K299" i="4"/>
  <c r="K309" i="4" s="1"/>
  <c r="K307" i="4"/>
  <c r="AC194" i="4"/>
  <c r="J306" i="4"/>
  <c r="F331" i="4"/>
  <c r="G330" i="4"/>
  <c r="H329" i="4"/>
  <c r="Y228" i="4"/>
  <c r="Y229" i="4"/>
  <c r="Y219" i="4"/>
  <c r="Y226" i="4" s="1"/>
  <c r="Y227" i="4"/>
  <c r="AE187" i="4" l="1"/>
  <c r="AE196" i="4" s="1"/>
  <c r="Z219" i="4"/>
  <c r="Z228" i="4" s="1"/>
  <c r="I329" i="4"/>
  <c r="H330" i="4"/>
  <c r="K308" i="4"/>
  <c r="M290" i="4"/>
  <c r="L299" i="4"/>
  <c r="L308" i="4" s="1"/>
  <c r="AC203" i="4"/>
  <c r="AC211" i="4" s="1"/>
  <c r="AC213" i="4"/>
  <c r="S261" i="4"/>
  <c r="K313" i="4"/>
  <c r="J314" i="4"/>
  <c r="AA218" i="4"/>
  <c r="AB217" i="4"/>
  <c r="M298" i="4"/>
  <c r="N297" i="4"/>
  <c r="AD202" i="4"/>
  <c r="AE201" i="4"/>
  <c r="S259" i="4"/>
  <c r="W235" i="4"/>
  <c r="W243" i="4"/>
  <c r="W245" i="4"/>
  <c r="W242" i="4"/>
  <c r="W244" i="4"/>
  <c r="AD195" i="4"/>
  <c r="T261" i="4"/>
  <c r="T251" i="4"/>
  <c r="T259" i="4" s="1"/>
  <c r="T258" i="4"/>
  <c r="T260" i="4"/>
  <c r="AD197" i="4"/>
  <c r="F339" i="4"/>
  <c r="U250" i="4"/>
  <c r="V249" i="4"/>
  <c r="AB213" i="4"/>
  <c r="AD194" i="4"/>
  <c r="G331" i="4"/>
  <c r="G341" i="4" s="1"/>
  <c r="S265" i="4"/>
  <c r="R266" i="4"/>
  <c r="F341" i="4"/>
  <c r="P281" i="4"/>
  <c r="O282" i="4"/>
  <c r="Q274" i="4"/>
  <c r="Q267" i="4"/>
  <c r="Q277" i="4" s="1"/>
  <c r="AB212" i="4"/>
  <c r="K306" i="4"/>
  <c r="F338" i="4"/>
  <c r="N283" i="4"/>
  <c r="N293" i="4" s="1"/>
  <c r="F340" i="4"/>
  <c r="AI178" i="4"/>
  <c r="AG185" i="4"/>
  <c r="AG186" i="4" s="1"/>
  <c r="AF186" i="4"/>
  <c r="X234" i="4"/>
  <c r="Y233" i="4"/>
  <c r="I315" i="4"/>
  <c r="I323" i="4" s="1"/>
  <c r="I324" i="4"/>
  <c r="I322" i="4"/>
  <c r="I325" i="4"/>
  <c r="AF187" i="4" l="1"/>
  <c r="AF195" i="4" s="1"/>
  <c r="G339" i="4"/>
  <c r="N298" i="4"/>
  <c r="O297" i="4"/>
  <c r="AC210" i="4"/>
  <c r="Z226" i="4"/>
  <c r="AF201" i="4"/>
  <c r="AE202" i="4"/>
  <c r="AG187" i="4"/>
  <c r="AI186" i="4" s="1"/>
  <c r="AG196" i="4"/>
  <c r="AI188" i="4"/>
  <c r="Z227" i="4"/>
  <c r="L306" i="4"/>
  <c r="Z229" i="4"/>
  <c r="AB218" i="4"/>
  <c r="AC217" i="4"/>
  <c r="L307" i="4"/>
  <c r="G340" i="4"/>
  <c r="M299" i="4"/>
  <c r="M309" i="4" s="1"/>
  <c r="AA219" i="4"/>
  <c r="AA226" i="4" s="1"/>
  <c r="AA227" i="4"/>
  <c r="AA228" i="4"/>
  <c r="L309" i="4"/>
  <c r="AE194" i="4"/>
  <c r="X235" i="4"/>
  <c r="X242" i="4" s="1"/>
  <c r="X245" i="4"/>
  <c r="X244" i="4"/>
  <c r="X243" i="4"/>
  <c r="Q276" i="4"/>
  <c r="J315" i="4"/>
  <c r="J322" i="4" s="1"/>
  <c r="U251" i="4"/>
  <c r="U258" i="4" s="1"/>
  <c r="L313" i="4"/>
  <c r="K314" i="4"/>
  <c r="AE197" i="4"/>
  <c r="Q275" i="4"/>
  <c r="AE195" i="4"/>
  <c r="N292" i="4"/>
  <c r="V250" i="4"/>
  <c r="W249" i="4"/>
  <c r="P282" i="4"/>
  <c r="Q281" i="4"/>
  <c r="N291" i="4"/>
  <c r="H331" i="4"/>
  <c r="H341" i="4" s="1"/>
  <c r="H340" i="4"/>
  <c r="Y234" i="4"/>
  <c r="Z233" i="4"/>
  <c r="AD212" i="4"/>
  <c r="AD203" i="4"/>
  <c r="AD210" i="4"/>
  <c r="AD213" i="4"/>
  <c r="AD211" i="4"/>
  <c r="G338" i="4"/>
  <c r="N290" i="4"/>
  <c r="O283" i="4"/>
  <c r="O291" i="4" s="1"/>
  <c r="O290" i="4"/>
  <c r="O292" i="4"/>
  <c r="O293" i="4"/>
  <c r="R267" i="4"/>
  <c r="R276" i="4" s="1"/>
  <c r="R274" i="4"/>
  <c r="R277" i="4"/>
  <c r="R275" i="4"/>
  <c r="AC212" i="4"/>
  <c r="T265" i="4"/>
  <c r="S266" i="4"/>
  <c r="I330" i="4"/>
  <c r="J329" i="4"/>
  <c r="AE203" i="4" l="1"/>
  <c r="AE213" i="4" s="1"/>
  <c r="AE212" i="4"/>
  <c r="J324" i="4"/>
  <c r="J325" i="4"/>
  <c r="H339" i="4"/>
  <c r="K315" i="4"/>
  <c r="K323" i="4" s="1"/>
  <c r="K324" i="4"/>
  <c r="K325" i="4"/>
  <c r="K322" i="4"/>
  <c r="J323" i="4"/>
  <c r="AA229" i="4"/>
  <c r="O298" i="4"/>
  <c r="P297" i="4"/>
  <c r="Y235" i="4"/>
  <c r="Y244" i="4" s="1"/>
  <c r="Y243" i="4"/>
  <c r="H338" i="4"/>
  <c r="L314" i="4"/>
  <c r="M313" i="4"/>
  <c r="N299" i="4"/>
  <c r="N308" i="4" s="1"/>
  <c r="N309" i="4"/>
  <c r="M308" i="4"/>
  <c r="AL193" i="4"/>
  <c r="AI190" i="4"/>
  <c r="AJ189" i="4" s="1"/>
  <c r="AI193" i="4"/>
  <c r="AJ193" i="4" s="1"/>
  <c r="AI192" i="4"/>
  <c r="K329" i="4"/>
  <c r="J330" i="4"/>
  <c r="U261" i="4"/>
  <c r="AF197" i="4"/>
  <c r="AF202" i="4"/>
  <c r="AG201" i="4"/>
  <c r="AG202" i="4" s="1"/>
  <c r="I331" i="4"/>
  <c r="I341" i="4" s="1"/>
  <c r="I340" i="4"/>
  <c r="P283" i="4"/>
  <c r="P290" i="4" s="1"/>
  <c r="U259" i="4"/>
  <c r="M306" i="4"/>
  <c r="AG195" i="4"/>
  <c r="AI195" i="4" s="1"/>
  <c r="AF196" i="4"/>
  <c r="AI196" i="4" s="1"/>
  <c r="AA233" i="4"/>
  <c r="Z234" i="4"/>
  <c r="AC218" i="4"/>
  <c r="AD217" i="4"/>
  <c r="S267" i="4"/>
  <c r="S277" i="4" s="1"/>
  <c r="S276" i="4"/>
  <c r="R281" i="4"/>
  <c r="Q282" i="4"/>
  <c r="M307" i="4"/>
  <c r="X249" i="4"/>
  <c r="W250" i="4"/>
  <c r="U260" i="4"/>
  <c r="AG194" i="4"/>
  <c r="AF194" i="4"/>
  <c r="AB219" i="4"/>
  <c r="AB227" i="4" s="1"/>
  <c r="AB226" i="4"/>
  <c r="AB228" i="4"/>
  <c r="T266" i="4"/>
  <c r="U265" i="4"/>
  <c r="V251" i="4"/>
  <c r="V261" i="4" s="1"/>
  <c r="V259" i="4"/>
  <c r="V258" i="4"/>
  <c r="AG197" i="4"/>
  <c r="AI197" i="4" s="1"/>
  <c r="W251" i="4" l="1"/>
  <c r="W261" i="4" s="1"/>
  <c r="AC219" i="4"/>
  <c r="AC228" i="4" s="1"/>
  <c r="Q292" i="4"/>
  <c r="Q283" i="4"/>
  <c r="Q293" i="4" s="1"/>
  <c r="Y245" i="4"/>
  <c r="AG203" i="4"/>
  <c r="AI202" i="4" s="1"/>
  <c r="AI204" i="4"/>
  <c r="Y242" i="4"/>
  <c r="P298" i="4"/>
  <c r="Q297" i="4"/>
  <c r="AB229" i="4"/>
  <c r="S274" i="4"/>
  <c r="P293" i="4"/>
  <c r="N307" i="4"/>
  <c r="O299" i="4"/>
  <c r="O307" i="4" s="1"/>
  <c r="O309" i="4"/>
  <c r="O306" i="4"/>
  <c r="AE211" i="4"/>
  <c r="AA234" i="4"/>
  <c r="AB233" i="4"/>
  <c r="I339" i="4"/>
  <c r="V265" i="4"/>
  <c r="U266" i="4"/>
  <c r="I338" i="4"/>
  <c r="S281" i="4"/>
  <c r="R282" i="4"/>
  <c r="S275" i="4"/>
  <c r="P291" i="4"/>
  <c r="N306" i="4"/>
  <c r="AE210" i="4"/>
  <c r="AF203" i="4"/>
  <c r="AF212" i="4" s="1"/>
  <c r="AF211" i="4"/>
  <c r="V260" i="4"/>
  <c r="P292" i="4"/>
  <c r="J331" i="4"/>
  <c r="J341" i="4" s="1"/>
  <c r="L315" i="4"/>
  <c r="L325" i="4" s="1"/>
  <c r="L324" i="4"/>
  <c r="L323" i="4"/>
  <c r="Z235" i="4"/>
  <c r="Z243" i="4" s="1"/>
  <c r="X250" i="4"/>
  <c r="Y249" i="4"/>
  <c r="T267" i="4"/>
  <c r="T274" i="4" s="1"/>
  <c r="T276" i="4"/>
  <c r="AI194" i="4"/>
  <c r="AD218" i="4"/>
  <c r="AE217" i="4"/>
  <c r="K330" i="4"/>
  <c r="L329" i="4"/>
  <c r="N313" i="4"/>
  <c r="M314" i="4"/>
  <c r="J339" i="4" l="1"/>
  <c r="O308" i="4"/>
  <c r="AG213" i="4"/>
  <c r="AC226" i="4"/>
  <c r="AC227" i="4"/>
  <c r="Y250" i="4"/>
  <c r="Z249" i="4"/>
  <c r="AG210" i="4"/>
  <c r="J340" i="4"/>
  <c r="K331" i="4"/>
  <c r="K338" i="4" s="1"/>
  <c r="K340" i="4"/>
  <c r="AE218" i="4"/>
  <c r="AF217" i="4"/>
  <c r="AD219" i="4"/>
  <c r="AD229" i="4" s="1"/>
  <c r="AD228" i="4"/>
  <c r="S282" i="4"/>
  <c r="T281" i="4"/>
  <c r="AG212" i="4"/>
  <c r="AI212" i="4" s="1"/>
  <c r="AC229" i="4"/>
  <c r="AG211" i="4"/>
  <c r="AI211" i="4" s="1"/>
  <c r="AL209" i="4"/>
  <c r="AI209" i="4"/>
  <c r="AJ209" i="4" s="1"/>
  <c r="AI208" i="4"/>
  <c r="AI206" i="4"/>
  <c r="AJ205" i="4" s="1"/>
  <c r="Z244" i="4"/>
  <c r="Z242" i="4"/>
  <c r="M324" i="4"/>
  <c r="M325" i="4"/>
  <c r="M322" i="4"/>
  <c r="M315" i="4"/>
  <c r="M323" i="4"/>
  <c r="Z245" i="4"/>
  <c r="W260" i="4"/>
  <c r="X251" i="4"/>
  <c r="X258" i="4" s="1"/>
  <c r="X260" i="4"/>
  <c r="X259" i="4"/>
  <c r="L330" i="4"/>
  <c r="M329" i="4"/>
  <c r="J338" i="4"/>
  <c r="U267" i="4"/>
  <c r="U275" i="4" s="1"/>
  <c r="Q291" i="4"/>
  <c r="W259" i="4"/>
  <c r="T275" i="4"/>
  <c r="R297" i="4"/>
  <c r="Q298" i="4"/>
  <c r="W258" i="4"/>
  <c r="N314" i="4"/>
  <c r="O313" i="4"/>
  <c r="R283" i="4"/>
  <c r="R292" i="4" s="1"/>
  <c r="V266" i="4"/>
  <c r="W265" i="4"/>
  <c r="AF210" i="4"/>
  <c r="T277" i="4"/>
  <c r="L322" i="4"/>
  <c r="AF213" i="4"/>
  <c r="AB234" i="4"/>
  <c r="AC233" i="4"/>
  <c r="Q290" i="4"/>
  <c r="AA243" i="4"/>
  <c r="AA235" i="4"/>
  <c r="AA245" i="4" s="1"/>
  <c r="AA242" i="4"/>
  <c r="AA244" i="4"/>
  <c r="P299" i="4"/>
  <c r="P307" i="4" s="1"/>
  <c r="Q299" i="4" l="1"/>
  <c r="Q307" i="4" s="1"/>
  <c r="Q309" i="4"/>
  <c r="P309" i="4"/>
  <c r="S297" i="4"/>
  <c r="R298" i="4"/>
  <c r="L331" i="4"/>
  <c r="L338" i="4" s="1"/>
  <c r="S283" i="4"/>
  <c r="S291" i="4" s="1"/>
  <c r="S292" i="4"/>
  <c r="S290" i="4"/>
  <c r="K339" i="4"/>
  <c r="AI210" i="4"/>
  <c r="V267" i="4"/>
  <c r="V276" i="4" s="1"/>
  <c r="V277" i="4"/>
  <c r="R291" i="4"/>
  <c r="X261" i="4"/>
  <c r="AD227" i="4"/>
  <c r="Z250" i="4"/>
  <c r="AA249" i="4"/>
  <c r="R293" i="4"/>
  <c r="AD226" i="4"/>
  <c r="Y251" i="4"/>
  <c r="Y259" i="4" s="1"/>
  <c r="U274" i="4"/>
  <c r="P306" i="4"/>
  <c r="X265" i="4"/>
  <c r="W266" i="4"/>
  <c r="AG217" i="4"/>
  <c r="AG218" i="4" s="1"/>
  <c r="AF218" i="4"/>
  <c r="N329" i="4"/>
  <c r="M330" i="4"/>
  <c r="R290" i="4"/>
  <c r="AC234" i="4"/>
  <c r="AD233" i="4"/>
  <c r="U277" i="4"/>
  <c r="AE219" i="4"/>
  <c r="AE229" i="4"/>
  <c r="AE227" i="4"/>
  <c r="AE226" i="4"/>
  <c r="AE228" i="4"/>
  <c r="AI213" i="4"/>
  <c r="T282" i="4"/>
  <c r="U281" i="4"/>
  <c r="P308" i="4"/>
  <c r="O314" i="4"/>
  <c r="P313" i="4"/>
  <c r="U276" i="4"/>
  <c r="AB235" i="4"/>
  <c r="AB245" i="4"/>
  <c r="AB242" i="4"/>
  <c r="AB244" i="4"/>
  <c r="AB243" i="4"/>
  <c r="K341" i="4"/>
  <c r="N324" i="4"/>
  <c r="N323" i="4"/>
  <c r="N325" i="4"/>
  <c r="N322" i="4"/>
  <c r="N315" i="4"/>
  <c r="Y261" i="4" l="1"/>
  <c r="V274" i="4"/>
  <c r="L340" i="4"/>
  <c r="AC244" i="4"/>
  <c r="AC235" i="4"/>
  <c r="AC245" i="4"/>
  <c r="AC243" i="4"/>
  <c r="AC242" i="4"/>
  <c r="M331" i="4"/>
  <c r="M338" i="4" s="1"/>
  <c r="M340" i="4"/>
  <c r="M341" i="4"/>
  <c r="Y258" i="4"/>
  <c r="V275" i="4"/>
  <c r="L339" i="4"/>
  <c r="O315" i="4"/>
  <c r="O325" i="4" s="1"/>
  <c r="R309" i="4"/>
  <c r="R306" i="4"/>
  <c r="R307" i="4"/>
  <c r="R299" i="4"/>
  <c r="R308" i="4" s="1"/>
  <c r="S298" i="4"/>
  <c r="T297" i="4"/>
  <c r="L341" i="4"/>
  <c r="U282" i="4"/>
  <c r="V281" i="4"/>
  <c r="Z260" i="4"/>
  <c r="Z261" i="4"/>
  <c r="Z259" i="4"/>
  <c r="Z258" i="4"/>
  <c r="Z251" i="4"/>
  <c r="Q306" i="4"/>
  <c r="AE233" i="4"/>
  <c r="AD234" i="4"/>
  <c r="Y260" i="4"/>
  <c r="N330" i="4"/>
  <c r="O329" i="4"/>
  <c r="AG219" i="4"/>
  <c r="AI218" i="4" s="1"/>
  <c r="AG227" i="4"/>
  <c r="AG229" i="4"/>
  <c r="AI229" i="4" s="1"/>
  <c r="AG226" i="4"/>
  <c r="AI226" i="4" s="1"/>
  <c r="AG228" i="4"/>
  <c r="AI220" i="4"/>
  <c r="S293" i="4"/>
  <c r="Q313" i="4"/>
  <c r="P314" i="4"/>
  <c r="T283" i="4"/>
  <c r="T291" i="4" s="1"/>
  <c r="T290" i="4"/>
  <c r="T292" i="4"/>
  <c r="AA250" i="4"/>
  <c r="AB249" i="4"/>
  <c r="Y265" i="4"/>
  <c r="X266" i="4"/>
  <c r="Q308" i="4"/>
  <c r="AF226" i="4"/>
  <c r="AF229" i="4"/>
  <c r="AF219" i="4"/>
  <c r="AF227" i="4" s="1"/>
  <c r="W267" i="4"/>
  <c r="W277" i="4" s="1"/>
  <c r="AB250" i="4" l="1"/>
  <c r="AC249" i="4"/>
  <c r="M339" i="4"/>
  <c r="Z265" i="4"/>
  <c r="Y266" i="4"/>
  <c r="W274" i="4"/>
  <c r="W281" i="4"/>
  <c r="V282" i="4"/>
  <c r="AI227" i="4"/>
  <c r="W275" i="4"/>
  <c r="W276" i="4"/>
  <c r="O322" i="4"/>
  <c r="O324" i="4"/>
  <c r="T293" i="4"/>
  <c r="P329" i="4"/>
  <c r="O330" i="4"/>
  <c r="U283" i="4"/>
  <c r="U290" i="4" s="1"/>
  <c r="O323" i="4"/>
  <c r="AF228" i="4"/>
  <c r="AI228" i="4" s="1"/>
  <c r="N331" i="4"/>
  <c r="N339" i="4" s="1"/>
  <c r="N341" i="4"/>
  <c r="N338" i="4"/>
  <c r="T298" i="4"/>
  <c r="U297" i="4"/>
  <c r="P315" i="4"/>
  <c r="P323" i="4" s="1"/>
  <c r="P324" i="4"/>
  <c r="P322" i="4"/>
  <c r="P325" i="4"/>
  <c r="AD235" i="4"/>
  <c r="AD244" i="4" s="1"/>
  <c r="S299" i="4"/>
  <c r="S308" i="4"/>
  <c r="S309" i="4"/>
  <c r="S307" i="4"/>
  <c r="S306" i="4"/>
  <c r="Q314" i="4"/>
  <c r="R313" i="4"/>
  <c r="AF233" i="4"/>
  <c r="AE234" i="4"/>
  <c r="AA251" i="4"/>
  <c r="AA259" i="4" s="1"/>
  <c r="AA260" i="4"/>
  <c r="X267" i="4"/>
  <c r="X275" i="4" s="1"/>
  <c r="X277" i="4"/>
  <c r="AL225" i="4"/>
  <c r="AI222" i="4"/>
  <c r="AJ221" i="4" s="1"/>
  <c r="AI225" i="4"/>
  <c r="AJ225" i="4" s="1"/>
  <c r="AI224" i="4"/>
  <c r="U292" i="4" l="1"/>
  <c r="V283" i="4"/>
  <c r="V292" i="4" s="1"/>
  <c r="V291" i="4"/>
  <c r="U291" i="4"/>
  <c r="W282" i="4"/>
  <c r="X281" i="4"/>
  <c r="Q325" i="4"/>
  <c r="Q322" i="4"/>
  <c r="Q315" i="4"/>
  <c r="Q323" i="4" s="1"/>
  <c r="Q324" i="4"/>
  <c r="T299" i="4"/>
  <c r="T306" i="4" s="1"/>
  <c r="T309" i="4"/>
  <c r="U293" i="4"/>
  <c r="Y276" i="4"/>
  <c r="Y277" i="4"/>
  <c r="Y274" i="4"/>
  <c r="Y267" i="4"/>
  <c r="Y275" i="4" s="1"/>
  <c r="X276" i="4"/>
  <c r="O331" i="4"/>
  <c r="O340" i="4" s="1"/>
  <c r="O341" i="4"/>
  <c r="O338" i="4"/>
  <c r="O339" i="4"/>
  <c r="AA265" i="4"/>
  <c r="Z266" i="4"/>
  <c r="S313" i="4"/>
  <c r="R314" i="4"/>
  <c r="P330" i="4"/>
  <c r="Q329" i="4"/>
  <c r="AA258" i="4"/>
  <c r="AD249" i="4"/>
  <c r="AC250" i="4"/>
  <c r="X274" i="4"/>
  <c r="V297" i="4"/>
  <c r="U298" i="4"/>
  <c r="AA261" i="4"/>
  <c r="AB251" i="4"/>
  <c r="AB260" i="4" s="1"/>
  <c r="AB258" i="4"/>
  <c r="AD243" i="4"/>
  <c r="AD245" i="4"/>
  <c r="N340" i="4"/>
  <c r="AE235" i="4"/>
  <c r="AE245" i="4" s="1"/>
  <c r="AD242" i="4"/>
  <c r="AF234" i="4"/>
  <c r="AG233" i="4"/>
  <c r="AG234" i="4" s="1"/>
  <c r="X282" i="4" l="1"/>
  <c r="Y281" i="4"/>
  <c r="AB259" i="4"/>
  <c r="AA266" i="4"/>
  <c r="AB265" i="4"/>
  <c r="T308" i="4"/>
  <c r="V290" i="4"/>
  <c r="W283" i="4"/>
  <c r="W293" i="4" s="1"/>
  <c r="W291" i="4"/>
  <c r="W292" i="4"/>
  <c r="W297" i="4"/>
  <c r="V298" i="4"/>
  <c r="T307" i="4"/>
  <c r="V293" i="4"/>
  <c r="AE242" i="4"/>
  <c r="AE244" i="4"/>
  <c r="AC251" i="4"/>
  <c r="AC258" i="4"/>
  <c r="AC260" i="4"/>
  <c r="AC261" i="4"/>
  <c r="AC259" i="4"/>
  <c r="U308" i="4"/>
  <c r="U299" i="4"/>
  <c r="U309" i="4" s="1"/>
  <c r="R329" i="4"/>
  <c r="Q330" i="4"/>
  <c r="AF235" i="4"/>
  <c r="AF242" i="4" s="1"/>
  <c r="AF244" i="4"/>
  <c r="AF243" i="4"/>
  <c r="AF245" i="4"/>
  <c r="R325" i="4"/>
  <c r="R315" i="4"/>
  <c r="R322" i="4" s="1"/>
  <c r="S314" i="4"/>
  <c r="T313" i="4"/>
  <c r="Z267" i="4"/>
  <c r="Z277" i="4" s="1"/>
  <c r="Z276" i="4"/>
  <c r="Z274" i="4"/>
  <c r="Z275" i="4"/>
  <c r="AE243" i="4"/>
  <c r="AD250" i="4"/>
  <c r="AE249" i="4"/>
  <c r="AB261" i="4"/>
  <c r="AG235" i="4"/>
  <c r="AI234" i="4" s="1"/>
  <c r="AG244" i="4"/>
  <c r="AI236" i="4"/>
  <c r="P331" i="4"/>
  <c r="P338" i="4" s="1"/>
  <c r="P340" i="4"/>
  <c r="P341" i="4"/>
  <c r="W290" i="4" l="1"/>
  <c r="S315" i="4"/>
  <c r="S323" i="4" s="1"/>
  <c r="S322" i="4"/>
  <c r="S325" i="4"/>
  <c r="S329" i="4"/>
  <c r="R330" i="4"/>
  <c r="AC265" i="4"/>
  <c r="AB266" i="4"/>
  <c r="AA275" i="4"/>
  <c r="AA274" i="4"/>
  <c r="AA267" i="4"/>
  <c r="AA277" i="4" s="1"/>
  <c r="AA276" i="4"/>
  <c r="U307" i="4"/>
  <c r="AL241" i="4"/>
  <c r="AI238" i="4"/>
  <c r="AJ237" i="4" s="1"/>
  <c r="AI241" i="4"/>
  <c r="AJ241" i="4" s="1"/>
  <c r="AI240" i="4"/>
  <c r="AG242" i="4"/>
  <c r="AI242" i="4" s="1"/>
  <c r="Q340" i="4"/>
  <c r="Q341" i="4"/>
  <c r="Q331" i="4"/>
  <c r="Q338" i="4" s="1"/>
  <c r="Q339" i="4"/>
  <c r="R324" i="4"/>
  <c r="Z281" i="4"/>
  <c r="Y282" i="4"/>
  <c r="AI244" i="4"/>
  <c r="U313" i="4"/>
  <c r="T314" i="4"/>
  <c r="AG243" i="4"/>
  <c r="AI243" i="4" s="1"/>
  <c r="AG245" i="4"/>
  <c r="AI245" i="4" s="1"/>
  <c r="R323" i="4"/>
  <c r="P339" i="4"/>
  <c r="AF249" i="4"/>
  <c r="AE250" i="4"/>
  <c r="U306" i="4"/>
  <c r="V299" i="4"/>
  <c r="V307" i="4" s="1"/>
  <c r="AD251" i="4"/>
  <c r="AD258" i="4" s="1"/>
  <c r="W298" i="4"/>
  <c r="X297" i="4"/>
  <c r="X283" i="4"/>
  <c r="X291" i="4" s="1"/>
  <c r="X292" i="4"/>
  <c r="AC266" i="4" l="1"/>
  <c r="AD265" i="4"/>
  <c r="AB267" i="4"/>
  <c r="AB274" i="4" s="1"/>
  <c r="V313" i="4"/>
  <c r="U314" i="4"/>
  <c r="R340" i="4"/>
  <c r="R341" i="4"/>
  <c r="R338" i="4"/>
  <c r="R331" i="4"/>
  <c r="R339" i="4" s="1"/>
  <c r="S330" i="4"/>
  <c r="T329" i="4"/>
  <c r="AD261" i="4"/>
  <c r="V306" i="4"/>
  <c r="X293" i="4"/>
  <c r="Y291" i="4"/>
  <c r="Y292" i="4"/>
  <c r="Y293" i="4"/>
  <c r="Y290" i="4"/>
  <c r="Y283" i="4"/>
  <c r="S324" i="4"/>
  <c r="AD260" i="4"/>
  <c r="X290" i="4"/>
  <c r="AA281" i="4"/>
  <c r="Z282" i="4"/>
  <c r="AE251" i="4"/>
  <c r="AE258" i="4" s="1"/>
  <c r="T315" i="4"/>
  <c r="T323" i="4" s="1"/>
  <c r="T322" i="4"/>
  <c r="V309" i="4"/>
  <c r="V308" i="4"/>
  <c r="W299" i="4"/>
  <c r="W309" i="4" s="1"/>
  <c r="AD259" i="4"/>
  <c r="Y297" i="4"/>
  <c r="X298" i="4"/>
  <c r="AF250" i="4"/>
  <c r="AG249" i="4"/>
  <c r="AG250" i="4" s="1"/>
  <c r="W313" i="4" l="1"/>
  <c r="V314" i="4"/>
  <c r="W308" i="4"/>
  <c r="W307" i="4"/>
  <c r="AB277" i="4"/>
  <c r="W306" i="4"/>
  <c r="AE260" i="4"/>
  <c r="AB276" i="4"/>
  <c r="AE259" i="4"/>
  <c r="Z283" i="4"/>
  <c r="Z290" i="4" s="1"/>
  <c r="Z291" i="4"/>
  <c r="T330" i="4"/>
  <c r="U329" i="4"/>
  <c r="AB275" i="4"/>
  <c r="AE261" i="4"/>
  <c r="U315" i="4"/>
  <c r="U324" i="4" s="1"/>
  <c r="U322" i="4"/>
  <c r="AA282" i="4"/>
  <c r="AB281" i="4"/>
  <c r="X299" i="4"/>
  <c r="X307" i="4" s="1"/>
  <c r="X308" i="4"/>
  <c r="X306" i="4"/>
  <c r="T325" i="4"/>
  <c r="S331" i="4"/>
  <c r="S341" i="4" s="1"/>
  <c r="AG251" i="4"/>
  <c r="AI250" i="4" s="1"/>
  <c r="AG260" i="4"/>
  <c r="AG259" i="4"/>
  <c r="AG258" i="4"/>
  <c r="AI252" i="4"/>
  <c r="AD266" i="4"/>
  <c r="AE265" i="4"/>
  <c r="AF259" i="4"/>
  <c r="AF260" i="4"/>
  <c r="AF258" i="4"/>
  <c r="AF261" i="4"/>
  <c r="AF251" i="4"/>
  <c r="T324" i="4"/>
  <c r="Z297" i="4"/>
  <c r="Y298" i="4"/>
  <c r="AC267" i="4"/>
  <c r="AC277" i="4" s="1"/>
  <c r="S340" i="4" l="1"/>
  <c r="S339" i="4"/>
  <c r="U325" i="4"/>
  <c r="Z292" i="4"/>
  <c r="S338" i="4"/>
  <c r="U323" i="4"/>
  <c r="AC276" i="4"/>
  <c r="AC274" i="4"/>
  <c r="AD267" i="4"/>
  <c r="AD275" i="4" s="1"/>
  <c r="AD276" i="4"/>
  <c r="AD274" i="4"/>
  <c r="AA283" i="4"/>
  <c r="AA293" i="4" s="1"/>
  <c r="AA292" i="4"/>
  <c r="AA291" i="4"/>
  <c r="AC275" i="4"/>
  <c r="AI259" i="4"/>
  <c r="X309" i="4"/>
  <c r="U330" i="4"/>
  <c r="V329" i="4"/>
  <c r="AF265" i="4"/>
  <c r="AE266" i="4"/>
  <c r="AI256" i="4"/>
  <c r="AL257" i="4"/>
  <c r="AI257" i="4"/>
  <c r="AJ257" i="4" s="1"/>
  <c r="AI254" i="4"/>
  <c r="AJ253" i="4" s="1"/>
  <c r="AI260" i="4"/>
  <c r="T331" i="4"/>
  <c r="T338" i="4" s="1"/>
  <c r="AI258" i="4"/>
  <c r="Y299" i="4"/>
  <c r="Y309" i="4" s="1"/>
  <c r="Y308" i="4"/>
  <c r="Z298" i="4"/>
  <c r="AA297" i="4"/>
  <c r="V323" i="4"/>
  <c r="V325" i="4"/>
  <c r="V322" i="4"/>
  <c r="V324" i="4"/>
  <c r="V315" i="4"/>
  <c r="Z293" i="4"/>
  <c r="AG261" i="4"/>
  <c r="AI261" i="4" s="1"/>
  <c r="AC281" i="4"/>
  <c r="AB282" i="4"/>
  <c r="X313" i="4"/>
  <c r="W314" i="4"/>
  <c r="T339" i="4" l="1"/>
  <c r="U341" i="4"/>
  <c r="U338" i="4"/>
  <c r="U339" i="4"/>
  <c r="U331" i="4"/>
  <c r="U340" i="4"/>
  <c r="T340" i="4"/>
  <c r="AD277" i="4"/>
  <c r="W329" i="4"/>
  <c r="V330" i="4"/>
  <c r="T341" i="4"/>
  <c r="X314" i="4"/>
  <c r="Y313" i="4"/>
  <c r="W315" i="4"/>
  <c r="W324" i="4" s="1"/>
  <c r="W323" i="4"/>
  <c r="AA290" i="4"/>
  <c r="AA298" i="4"/>
  <c r="AB297" i="4"/>
  <c r="AF266" i="4"/>
  <c r="AG265" i="4"/>
  <c r="AG266" i="4" s="1"/>
  <c r="Y307" i="4"/>
  <c r="Z308" i="4"/>
  <c r="Z309" i="4"/>
  <c r="Z306" i="4"/>
  <c r="Z299" i="4"/>
  <c r="Z307" i="4"/>
  <c r="AB283" i="4"/>
  <c r="AB291" i="4" s="1"/>
  <c r="AD281" i="4"/>
  <c r="AC282" i="4"/>
  <c r="Y306" i="4"/>
  <c r="AE274" i="4"/>
  <c r="AE267" i="4"/>
  <c r="AE275" i="4" s="1"/>
  <c r="AE276" i="4"/>
  <c r="AE277" i="4"/>
  <c r="AB298" i="4" l="1"/>
  <c r="AC297" i="4"/>
  <c r="W330" i="4"/>
  <c r="X329" i="4"/>
  <c r="AA299" i="4"/>
  <c r="AA307" i="4" s="1"/>
  <c r="AA308" i="4"/>
  <c r="AG267" i="4"/>
  <c r="AI266" i="4" s="1"/>
  <c r="AI268" i="4"/>
  <c r="V331" i="4"/>
  <c r="V341" i="4" s="1"/>
  <c r="AB293" i="4"/>
  <c r="W322" i="4"/>
  <c r="AF274" i="4"/>
  <c r="AF276" i="4"/>
  <c r="AF267" i="4"/>
  <c r="AF275" i="4" s="1"/>
  <c r="AB292" i="4"/>
  <c r="AB290" i="4"/>
  <c r="W325" i="4"/>
  <c r="Z313" i="4"/>
  <c r="Y314" i="4"/>
  <c r="AD282" i="4"/>
  <c r="AE281" i="4"/>
  <c r="AC292" i="4"/>
  <c r="AC293" i="4"/>
  <c r="AC283" i="4"/>
  <c r="AC290" i="4" s="1"/>
  <c r="X315" i="4"/>
  <c r="X325" i="4" s="1"/>
  <c r="AG275" i="4" l="1"/>
  <c r="AI275" i="4" s="1"/>
  <c r="X324" i="4"/>
  <c r="AD283" i="4"/>
  <c r="AD292" i="4" s="1"/>
  <c r="Y315" i="4"/>
  <c r="Y324" i="4" s="1"/>
  <c r="Y323" i="4"/>
  <c r="X323" i="4"/>
  <c r="V340" i="4"/>
  <c r="X322" i="4"/>
  <c r="AE282" i="4"/>
  <c r="AF281" i="4"/>
  <c r="AA313" i="4"/>
  <c r="Z314" i="4"/>
  <c r="AG276" i="4"/>
  <c r="AI276" i="4" s="1"/>
  <c r="AA309" i="4"/>
  <c r="AA306" i="4"/>
  <c r="V339" i="4"/>
  <c r="V338" i="4"/>
  <c r="X330" i="4"/>
  <c r="Y329" i="4"/>
  <c r="AL273" i="4"/>
  <c r="AI273" i="4"/>
  <c r="AJ273" i="4" s="1"/>
  <c r="AI270" i="4"/>
  <c r="AJ269" i="4" s="1"/>
  <c r="AI272" i="4"/>
  <c r="W331" i="4"/>
  <c r="W339" i="4" s="1"/>
  <c r="W338" i="4"/>
  <c r="AC291" i="4"/>
  <c r="AF277" i="4"/>
  <c r="AG274" i="4"/>
  <c r="AI274" i="4" s="1"/>
  <c r="AD297" i="4"/>
  <c r="AC298" i="4"/>
  <c r="AG277" i="4"/>
  <c r="AI277" i="4" s="1"/>
  <c r="AB299" i="4"/>
  <c r="AB308" i="4" s="1"/>
  <c r="Y322" i="4" l="1"/>
  <c r="AB306" i="4"/>
  <c r="Y325" i="4"/>
  <c r="W341" i="4"/>
  <c r="W340" i="4"/>
  <c r="Z315" i="4"/>
  <c r="Z322" i="4" s="1"/>
  <c r="AD290" i="4"/>
  <c r="AB307" i="4"/>
  <c r="AG281" i="4"/>
  <c r="AG282" i="4" s="1"/>
  <c r="AF282" i="4"/>
  <c r="AD293" i="4"/>
  <c r="AE283" i="4"/>
  <c r="AE293" i="4" s="1"/>
  <c r="AD291" i="4"/>
  <c r="AB309" i="4"/>
  <c r="AA314" i="4"/>
  <c r="AB313" i="4"/>
  <c r="AC299" i="4"/>
  <c r="AC307" i="4" s="1"/>
  <c r="AC306" i="4"/>
  <c r="AE297" i="4"/>
  <c r="AD298" i="4"/>
  <c r="Z329" i="4"/>
  <c r="Y330" i="4"/>
  <c r="X339" i="4"/>
  <c r="X340" i="4"/>
  <c r="X331" i="4"/>
  <c r="X341" i="4"/>
  <c r="X338" i="4"/>
  <c r="Z325" i="4" l="1"/>
  <c r="Z323" i="4"/>
  <c r="Z324" i="4"/>
  <c r="AA315" i="4"/>
  <c r="AA324" i="4" s="1"/>
  <c r="AD299" i="4"/>
  <c r="AD308" i="4" s="1"/>
  <c r="Y331" i="4"/>
  <c r="Y339" i="4" s="1"/>
  <c r="Y340" i="4"/>
  <c r="Y341" i="4"/>
  <c r="Y338" i="4"/>
  <c r="AE290" i="4"/>
  <c r="AA329" i="4"/>
  <c r="Z330" i="4"/>
  <c r="AE291" i="4"/>
  <c r="AC309" i="4"/>
  <c r="AB314" i="4"/>
  <c r="AC313" i="4"/>
  <c r="AE292" i="4"/>
  <c r="AE298" i="4"/>
  <c r="AF297" i="4"/>
  <c r="AC308" i="4"/>
  <c r="AF283" i="4"/>
  <c r="AF293" i="4" s="1"/>
  <c r="AF291" i="4"/>
  <c r="AG293" i="4"/>
  <c r="AG290" i="4"/>
  <c r="AG283" i="4"/>
  <c r="AI282" i="4" s="1"/>
  <c r="AI284" i="4"/>
  <c r="AB315" i="4" l="1"/>
  <c r="AB323" i="4"/>
  <c r="AB325" i="4"/>
  <c r="AB324" i="4"/>
  <c r="AB322" i="4"/>
  <c r="AD307" i="4"/>
  <c r="AF292" i="4"/>
  <c r="AA323" i="4"/>
  <c r="Z331" i="4"/>
  <c r="Z338" i="4" s="1"/>
  <c r="AA322" i="4"/>
  <c r="AF290" i="4"/>
  <c r="AI290" i="4" s="1"/>
  <c r="AA325" i="4"/>
  <c r="AD309" i="4"/>
  <c r="AI289" i="4"/>
  <c r="AJ289" i="4" s="1"/>
  <c r="AI288" i="4"/>
  <c r="AL289" i="4"/>
  <c r="AI286" i="4"/>
  <c r="AJ285" i="4" s="1"/>
  <c r="AI293" i="4"/>
  <c r="AD306" i="4"/>
  <c r="AB329" i="4"/>
  <c r="AA330" i="4"/>
  <c r="AF298" i="4"/>
  <c r="AG297" i="4"/>
  <c r="AG298" i="4" s="1"/>
  <c r="AE299" i="4"/>
  <c r="AE308" i="4" s="1"/>
  <c r="AE309" i="4"/>
  <c r="AE307" i="4"/>
  <c r="AG292" i="4"/>
  <c r="AI292" i="4" s="1"/>
  <c r="AG291" i="4"/>
  <c r="AI291" i="4" s="1"/>
  <c r="AC314" i="4"/>
  <c r="AD313" i="4"/>
  <c r="Z341" i="4" l="1"/>
  <c r="AE306" i="4"/>
  <c r="Z340" i="4"/>
  <c r="Z339" i="4"/>
  <c r="AG299" i="4"/>
  <c r="AI298" i="4" s="1"/>
  <c r="AI300" i="4"/>
  <c r="AF299" i="4"/>
  <c r="AF309" i="4" s="1"/>
  <c r="AF308" i="4"/>
  <c r="AA331" i="4"/>
  <c r="AA340" i="4"/>
  <c r="AA341" i="4"/>
  <c r="AA338" i="4"/>
  <c r="AA339" i="4"/>
  <c r="AE313" i="4"/>
  <c r="AD314" i="4"/>
  <c r="AB330" i="4"/>
  <c r="AC329" i="4"/>
  <c r="AC315" i="4"/>
  <c r="AC322" i="4" s="1"/>
  <c r="AI304" i="4" l="1"/>
  <c r="AI305" i="4"/>
  <c r="AJ305" i="4" s="1"/>
  <c r="AL305" i="4"/>
  <c r="AI302" i="4"/>
  <c r="AJ301" i="4" s="1"/>
  <c r="AD315" i="4"/>
  <c r="AD325" i="4" s="1"/>
  <c r="AG307" i="4"/>
  <c r="AI307" i="4" s="1"/>
  <c r="AC324" i="4"/>
  <c r="AG309" i="4"/>
  <c r="AI309" i="4" s="1"/>
  <c r="AG308" i="4"/>
  <c r="AI308" i="4" s="1"/>
  <c r="AC323" i="4"/>
  <c r="AC325" i="4"/>
  <c r="AG306" i="4"/>
  <c r="AE314" i="4"/>
  <c r="AF313" i="4"/>
  <c r="AF307" i="4"/>
  <c r="AF306" i="4"/>
  <c r="AD329" i="4"/>
  <c r="AC330" i="4"/>
  <c r="AB331" i="4"/>
  <c r="AB340" i="4" s="1"/>
  <c r="AD324" i="4" l="1"/>
  <c r="AD322" i="4"/>
  <c r="AE329" i="4"/>
  <c r="AD330" i="4"/>
  <c r="AD323" i="4"/>
  <c r="AE315" i="4"/>
  <c r="AE323" i="4" s="1"/>
  <c r="AE324" i="4"/>
  <c r="AE325" i="4"/>
  <c r="AE322" i="4"/>
  <c r="AI306" i="4"/>
  <c r="AG313" i="4"/>
  <c r="AG314" i="4" s="1"/>
  <c r="AF314" i="4"/>
  <c r="AB338" i="4"/>
  <c r="AC331" i="4"/>
  <c r="AC341" i="4" s="1"/>
  <c r="AB339" i="4"/>
  <c r="AB341" i="4"/>
  <c r="AD331" i="4" l="1"/>
  <c r="AD340" i="4" s="1"/>
  <c r="AC339" i="4"/>
  <c r="AC340" i="4"/>
  <c r="AE330" i="4"/>
  <c r="AF329" i="4"/>
  <c r="AC338" i="4"/>
  <c r="AF324" i="4"/>
  <c r="AF315" i="4"/>
  <c r="AF322" i="4" s="1"/>
  <c r="AF323" i="4"/>
  <c r="AG315" i="4"/>
  <c r="AI314" i="4" s="1"/>
  <c r="AG324" i="4"/>
  <c r="AG322" i="4"/>
  <c r="AG325" i="4"/>
  <c r="AI316" i="4"/>
  <c r="AI321" i="4" l="1"/>
  <c r="AJ321" i="4" s="1"/>
  <c r="AI318" i="4"/>
  <c r="AJ317" i="4" s="1"/>
  <c r="AL321" i="4"/>
  <c r="AI320" i="4"/>
  <c r="AG329" i="4"/>
  <c r="AG330" i="4" s="1"/>
  <c r="AF330" i="4"/>
  <c r="AI324" i="4"/>
  <c r="AI325" i="4"/>
  <c r="AI322" i="4"/>
  <c r="AE341" i="4"/>
  <c r="AE338" i="4"/>
  <c r="AE331" i="4"/>
  <c r="AE339" i="4" s="1"/>
  <c r="AD339" i="4"/>
  <c r="AG323" i="4"/>
  <c r="AI323" i="4" s="1"/>
  <c r="AD338" i="4"/>
  <c r="AF325" i="4"/>
  <c r="AD341" i="4"/>
  <c r="AG331" i="4" l="1"/>
  <c r="AI330" i="4" s="1"/>
  <c r="AI332" i="4"/>
  <c r="AF331" i="4"/>
  <c r="AF341" i="4" s="1"/>
  <c r="AE340" i="4"/>
  <c r="AF339" i="4" l="1"/>
  <c r="AF340" i="4"/>
  <c r="AF338" i="4"/>
  <c r="AG338" i="4"/>
  <c r="AI338" i="4" s="1"/>
  <c r="AL337" i="4"/>
  <c r="AH3" i="4" s="1"/>
  <c r="AI337" i="4"/>
  <c r="AJ337" i="4" s="1"/>
  <c r="AI334" i="4"/>
  <c r="AJ333" i="4" s="1"/>
  <c r="AI336" i="4"/>
  <c r="U3" i="4"/>
  <c r="AG340" i="4"/>
  <c r="AI340" i="4" s="1"/>
  <c r="AG339" i="4"/>
  <c r="AI339" i="4" s="1"/>
  <c r="AG341" i="4"/>
  <c r="AI341" i="4" s="1"/>
  <c r="AH5" i="4" l="1"/>
  <c r="AH4" i="4" s="1"/>
  <c r="W5" i="4"/>
  <c r="U4" i="4"/>
  <c r="Y4" i="4" s="1"/>
  <c r="Y3" i="4"/>
  <c r="U5" i="4"/>
  <c r="AH2" i="4"/>
  <c r="Y5" i="4" l="1"/>
  <c r="BP135" i="3" l="1"/>
  <c r="BE135" i="3"/>
  <c r="AS135" i="3"/>
  <c r="AH135" i="3"/>
  <c r="V135" i="3"/>
  <c r="K135" i="3"/>
  <c r="BP133" i="3"/>
  <c r="BE133" i="3"/>
  <c r="AS133" i="3"/>
  <c r="AH133" i="3"/>
  <c r="V133" i="3"/>
  <c r="K133" i="3"/>
  <c r="BP131" i="3"/>
  <c r="BE131" i="3"/>
  <c r="AS131" i="3"/>
  <c r="AH131" i="3"/>
  <c r="V131" i="3"/>
  <c r="K131" i="3"/>
  <c r="BP118" i="3"/>
  <c r="BE118" i="3"/>
  <c r="AS118" i="3"/>
  <c r="AH118" i="3"/>
  <c r="V118" i="3"/>
  <c r="K118" i="3"/>
  <c r="BP116" i="3"/>
  <c r="BE116" i="3"/>
  <c r="AS116" i="3"/>
  <c r="AH116" i="3"/>
  <c r="V116" i="3"/>
  <c r="K116" i="3"/>
  <c r="BP114" i="3"/>
  <c r="BE114" i="3"/>
  <c r="AS114" i="3"/>
  <c r="AH114" i="3"/>
  <c r="V114" i="3"/>
  <c r="K114" i="3"/>
  <c r="BP101" i="3"/>
  <c r="BE101" i="3"/>
  <c r="AS101" i="3"/>
  <c r="AH101" i="3"/>
  <c r="V101" i="3"/>
  <c r="K101" i="3"/>
  <c r="BP99" i="3"/>
  <c r="BE99" i="3"/>
  <c r="AS99" i="3"/>
  <c r="AH99" i="3"/>
  <c r="V99" i="3"/>
  <c r="K99" i="3"/>
  <c r="BP97" i="3"/>
  <c r="BE97" i="3"/>
  <c r="AS97" i="3"/>
  <c r="AH97" i="3"/>
  <c r="V97" i="3"/>
  <c r="K97" i="3"/>
  <c r="BP84" i="3"/>
  <c r="BE84" i="3"/>
  <c r="AS84" i="3"/>
  <c r="AH84" i="3"/>
  <c r="V84" i="3"/>
  <c r="K84" i="3"/>
  <c r="BP82" i="3"/>
  <c r="BE82" i="3"/>
  <c r="AS82" i="3"/>
  <c r="AH82" i="3"/>
  <c r="V82" i="3"/>
  <c r="K82" i="3"/>
  <c r="BP80" i="3"/>
  <c r="BE80" i="3"/>
  <c r="AS80" i="3"/>
  <c r="AH80" i="3"/>
  <c r="V80" i="3"/>
  <c r="K80" i="3"/>
  <c r="BP67" i="3"/>
  <c r="BE67" i="3"/>
  <c r="AS67" i="3"/>
  <c r="AH67" i="3"/>
  <c r="V67" i="3"/>
  <c r="K67" i="3"/>
  <c r="BP65" i="3"/>
  <c r="BE65" i="3"/>
  <c r="AS65" i="3"/>
  <c r="AH65" i="3"/>
  <c r="V65" i="3"/>
  <c r="K65" i="3"/>
  <c r="BP63" i="3"/>
  <c r="BE63" i="3"/>
  <c r="AS63" i="3"/>
  <c r="AH63" i="3"/>
  <c r="V63" i="3"/>
  <c r="K63" i="3"/>
  <c r="BP50" i="3"/>
  <c r="BE50" i="3"/>
  <c r="AS50" i="3"/>
  <c r="AH50" i="3"/>
  <c r="V50" i="3"/>
  <c r="K50" i="3"/>
  <c r="BP48" i="3"/>
  <c r="BE48" i="3"/>
  <c r="AS48" i="3"/>
  <c r="AH48" i="3"/>
  <c r="V48" i="3"/>
  <c r="K48" i="3"/>
  <c r="BP46" i="3"/>
  <c r="BE46" i="3"/>
  <c r="AS46" i="3"/>
  <c r="AH46" i="3"/>
  <c r="V46" i="3"/>
  <c r="K46" i="3"/>
  <c r="BP33" i="3"/>
  <c r="BE33" i="3"/>
  <c r="AS33" i="3"/>
  <c r="AH33" i="3"/>
  <c r="V33" i="3"/>
  <c r="K33" i="3"/>
  <c r="BP31" i="3"/>
  <c r="BE31" i="3"/>
  <c r="AS31" i="3"/>
  <c r="AH31" i="3"/>
  <c r="V31" i="3"/>
  <c r="K31" i="3"/>
  <c r="BP29" i="3"/>
  <c r="BE29" i="3"/>
  <c r="AS29" i="3"/>
  <c r="AH29" i="3"/>
  <c r="V29" i="3"/>
  <c r="K29" i="3"/>
  <c r="BP16" i="3"/>
  <c r="BE16" i="3"/>
  <c r="AS16" i="3"/>
  <c r="AH16" i="3"/>
  <c r="V16" i="3"/>
  <c r="K16" i="3"/>
  <c r="BP14" i="3"/>
  <c r="BE14" i="3"/>
  <c r="AS14" i="3"/>
  <c r="AH14" i="3"/>
  <c r="V14" i="3"/>
  <c r="K14" i="3"/>
  <c r="BP12" i="3"/>
  <c r="BE12" i="3"/>
  <c r="AS12" i="3"/>
  <c r="AH12" i="3"/>
  <c r="V12" i="3"/>
  <c r="K12" i="3"/>
  <c r="E8" i="3"/>
  <c r="D8" i="3"/>
  <c r="C8" i="3"/>
  <c r="AD5" i="3"/>
  <c r="BA5" i="3" s="1"/>
  <c r="BE5" i="3" s="1"/>
  <c r="M5" i="3"/>
  <c r="K5" i="3"/>
  <c r="AD4" i="3"/>
  <c r="AH4" i="3" s="1"/>
  <c r="K4" i="3"/>
  <c r="C11" i="3" s="1"/>
  <c r="D11" i="3" s="1"/>
  <c r="D12" i="3" s="1"/>
  <c r="AD3" i="3"/>
  <c r="BA3" i="3" s="1"/>
  <c r="C10" i="3" l="1"/>
  <c r="AH5" i="3"/>
  <c r="E11" i="3"/>
  <c r="C12" i="3"/>
  <c r="BA4" i="3"/>
  <c r="BE4" i="3" s="1"/>
  <c r="E12" i="3" l="1"/>
  <c r="F11" i="3"/>
  <c r="F12" i="3" l="1"/>
  <c r="G11" i="3"/>
  <c r="H11" i="3" l="1"/>
  <c r="G12" i="3"/>
  <c r="I11" i="3" l="1"/>
  <c r="H12" i="3"/>
  <c r="H22" i="3" s="1"/>
  <c r="H19" i="3"/>
  <c r="K11" i="3" l="1"/>
  <c r="K18" i="3" s="1"/>
  <c r="H21" i="3"/>
  <c r="H20" i="3"/>
  <c r="I12" i="3"/>
  <c r="I9" i="3"/>
  <c r="K13" i="3"/>
  <c r="K17" i="3" l="1"/>
  <c r="K15" i="3"/>
  <c r="C26" i="3"/>
  <c r="E25" i="3"/>
  <c r="H9" i="3"/>
  <c r="G9" i="3" s="1"/>
  <c r="F9" i="3" s="1"/>
  <c r="E9" i="3" s="1"/>
  <c r="D9" i="3" s="1"/>
  <c r="C9" i="3" s="1"/>
  <c r="D25" i="3"/>
  <c r="C25" i="3"/>
  <c r="C27" i="3" s="1"/>
  <c r="D26" i="3" l="1"/>
  <c r="C28" i="3"/>
  <c r="C29" i="3" l="1"/>
  <c r="D28" i="3"/>
  <c r="D29" i="3" s="1"/>
  <c r="E28" i="3"/>
  <c r="E29" i="3" s="1"/>
  <c r="E26" i="3"/>
  <c r="F28" i="3" l="1"/>
  <c r="F29" i="3" s="1"/>
  <c r="F26" i="3"/>
  <c r="G28" i="3" l="1"/>
  <c r="G26" i="3"/>
  <c r="H28" i="3" l="1"/>
  <c r="H26" i="3"/>
  <c r="G29" i="3"/>
  <c r="I28" i="3" l="1"/>
  <c r="I26" i="3"/>
  <c r="H29" i="3"/>
  <c r="H39" i="3" s="1"/>
  <c r="H36" i="3"/>
  <c r="H37" i="3" l="1"/>
  <c r="C43" i="3"/>
  <c r="E42" i="3"/>
  <c r="D42" i="3"/>
  <c r="C45" i="3"/>
  <c r="C42" i="3"/>
  <c r="C44" i="3" s="1"/>
  <c r="H38" i="3"/>
  <c r="I29" i="3"/>
  <c r="K28" i="3" s="1"/>
  <c r="K35" i="3" s="1"/>
  <c r="K30" i="3"/>
  <c r="D43" i="3" l="1"/>
  <c r="D45" i="3"/>
  <c r="D46" i="3" s="1"/>
  <c r="K32" i="3"/>
  <c r="K34" i="3"/>
  <c r="C46" i="3"/>
  <c r="E45" i="3" l="1"/>
  <c r="E43" i="3"/>
  <c r="F45" i="3" l="1"/>
  <c r="F46" i="3" s="1"/>
  <c r="F43" i="3"/>
  <c r="E46" i="3"/>
  <c r="G45" i="3" l="1"/>
  <c r="G43" i="3"/>
  <c r="H45" i="3" l="1"/>
  <c r="H43" i="3"/>
  <c r="G46" i="3"/>
  <c r="I45" i="3" l="1"/>
  <c r="I43" i="3"/>
  <c r="H46" i="3"/>
  <c r="H56" i="3" s="1"/>
  <c r="H53" i="3" l="1"/>
  <c r="H54" i="3"/>
  <c r="H55" i="3"/>
  <c r="C60" i="3"/>
  <c r="D59" i="3"/>
  <c r="C59" i="3"/>
  <c r="C61" i="3" s="1"/>
  <c r="C62" i="3"/>
  <c r="E59" i="3"/>
  <c r="I46" i="3"/>
  <c r="K45" i="3" s="1"/>
  <c r="K52" i="3" s="1"/>
  <c r="K47" i="3"/>
  <c r="K51" i="3" l="1"/>
  <c r="K49" i="3"/>
  <c r="D62" i="3"/>
  <c r="D63" i="3" s="1"/>
  <c r="D60" i="3"/>
  <c r="C63" i="3"/>
  <c r="E62" i="3" l="1"/>
  <c r="E60" i="3"/>
  <c r="F62" i="3" l="1"/>
  <c r="F63" i="3" s="1"/>
  <c r="F60" i="3"/>
  <c r="E63" i="3"/>
  <c r="G60" i="3" l="1"/>
  <c r="G62" i="3"/>
  <c r="G63" i="3" l="1"/>
  <c r="H62" i="3"/>
  <c r="H60" i="3"/>
  <c r="I62" i="3" l="1"/>
  <c r="I63" i="3" s="1"/>
  <c r="I60" i="3"/>
  <c r="H63" i="3"/>
  <c r="H71" i="3" s="1"/>
  <c r="K64" i="3"/>
  <c r="K62" i="3"/>
  <c r="K69" i="3" s="1"/>
  <c r="H72" i="3" l="1"/>
  <c r="H70" i="3"/>
  <c r="K68" i="3"/>
  <c r="K66" i="3"/>
  <c r="H73" i="3"/>
  <c r="C77" i="3"/>
  <c r="C76" i="3"/>
  <c r="E76" i="3"/>
  <c r="C79" i="3"/>
  <c r="D76" i="3"/>
  <c r="D79" i="3" l="1"/>
  <c r="D80" i="3" s="1"/>
  <c r="D77" i="3"/>
  <c r="C80" i="3"/>
  <c r="C78" i="3"/>
  <c r="E79" i="3" l="1"/>
  <c r="E77" i="3"/>
  <c r="F79" i="3" l="1"/>
  <c r="F80" i="3" s="1"/>
  <c r="F77" i="3"/>
  <c r="E80" i="3"/>
  <c r="G79" i="3" l="1"/>
  <c r="G77" i="3"/>
  <c r="H77" i="3" l="1"/>
  <c r="H79" i="3"/>
  <c r="G80" i="3"/>
  <c r="H80" i="3" l="1"/>
  <c r="H88" i="3" s="1"/>
  <c r="I77" i="3"/>
  <c r="I79" i="3"/>
  <c r="C93" i="3" l="1"/>
  <c r="E93" i="3"/>
  <c r="C94" i="3"/>
  <c r="D93" i="3"/>
  <c r="C96" i="3"/>
  <c r="I80" i="3"/>
  <c r="K79" i="3" s="1"/>
  <c r="K86" i="3" s="1"/>
  <c r="K81" i="3"/>
  <c r="H89" i="3"/>
  <c r="H90" i="3"/>
  <c r="H87" i="3"/>
  <c r="K83" i="3" l="1"/>
  <c r="K85" i="3"/>
  <c r="C97" i="3"/>
  <c r="D94" i="3"/>
  <c r="D96" i="3"/>
  <c r="D97" i="3" s="1"/>
  <c r="C95" i="3"/>
  <c r="E94" i="3" l="1"/>
  <c r="E96" i="3"/>
  <c r="E97" i="3" s="1"/>
  <c r="F94" i="3" l="1"/>
  <c r="F96" i="3"/>
  <c r="F97" i="3" l="1"/>
  <c r="G94" i="3"/>
  <c r="G96" i="3"/>
  <c r="G97" i="3" s="1"/>
  <c r="H96" i="3" l="1"/>
  <c r="H94" i="3"/>
  <c r="I96" i="3" l="1"/>
  <c r="I94" i="3"/>
  <c r="H97" i="3"/>
  <c r="H104" i="3" s="1"/>
  <c r="K96" i="3" l="1"/>
  <c r="K103" i="3" s="1"/>
  <c r="H106" i="3"/>
  <c r="H105" i="3"/>
  <c r="H107" i="3"/>
  <c r="C111" i="3"/>
  <c r="D110" i="3"/>
  <c r="C110" i="3"/>
  <c r="E110" i="3"/>
  <c r="C113" i="3"/>
  <c r="I97" i="3"/>
  <c r="K98" i="3"/>
  <c r="C112" i="3" l="1"/>
  <c r="D111" i="3"/>
  <c r="D113" i="3"/>
  <c r="D114" i="3" s="1"/>
  <c r="K100" i="3"/>
  <c r="K102" i="3"/>
  <c r="C114" i="3"/>
  <c r="E111" i="3" l="1"/>
  <c r="E113" i="3"/>
  <c r="E114" i="3" l="1"/>
  <c r="F113" i="3"/>
  <c r="F114" i="3" s="1"/>
  <c r="F111" i="3"/>
  <c r="G113" i="3" l="1"/>
  <c r="G114" i="3" s="1"/>
  <c r="G111" i="3"/>
  <c r="H113" i="3" l="1"/>
  <c r="H111" i="3"/>
  <c r="I113" i="3" l="1"/>
  <c r="I111" i="3"/>
  <c r="H114" i="3"/>
  <c r="H121" i="3" s="1"/>
  <c r="H124" i="3" l="1"/>
  <c r="K113" i="3"/>
  <c r="K120" i="3" s="1"/>
  <c r="H123" i="3"/>
  <c r="H122" i="3"/>
  <c r="E127" i="3"/>
  <c r="C127" i="3"/>
  <c r="C130" i="3"/>
  <c r="C128" i="3"/>
  <c r="D127" i="3"/>
  <c r="I114" i="3"/>
  <c r="K115" i="3"/>
  <c r="C129" i="3" l="1"/>
  <c r="D130" i="3"/>
  <c r="D131" i="3" s="1"/>
  <c r="D128" i="3"/>
  <c r="C131" i="3"/>
  <c r="K119" i="3"/>
  <c r="K117" i="3"/>
  <c r="E130" i="3" l="1"/>
  <c r="E128" i="3"/>
  <c r="F128" i="3" l="1"/>
  <c r="F130" i="3"/>
  <c r="F131" i="3" s="1"/>
  <c r="E131" i="3"/>
  <c r="G130" i="3" l="1"/>
  <c r="G128" i="3"/>
  <c r="H130" i="3" l="1"/>
  <c r="H128" i="3"/>
  <c r="G131" i="3"/>
  <c r="I130" i="3" l="1"/>
  <c r="I128" i="3"/>
  <c r="H131" i="3"/>
  <c r="H140" i="3" s="1"/>
  <c r="H138" i="3" l="1"/>
  <c r="H139" i="3"/>
  <c r="H141" i="3"/>
  <c r="N9" i="3"/>
  <c r="O8" i="3"/>
  <c r="N11" i="3"/>
  <c r="P8" i="3"/>
  <c r="N8" i="3"/>
  <c r="I131" i="3"/>
  <c r="K130" i="3" s="1"/>
  <c r="K137" i="3" s="1"/>
  <c r="K132" i="3"/>
  <c r="N12" i="3" l="1"/>
  <c r="K136" i="3"/>
  <c r="K134" i="3"/>
  <c r="N10" i="3"/>
  <c r="Z10" i="3"/>
  <c r="O9" i="3"/>
  <c r="O11" i="3"/>
  <c r="O12" i="3" s="1"/>
  <c r="P11" i="3" l="1"/>
  <c r="P12" i="3" s="1"/>
  <c r="P9" i="3"/>
  <c r="Q9" i="3" l="1"/>
  <c r="Q11" i="3"/>
  <c r="Q12" i="3" s="1"/>
  <c r="R9" i="3" l="1"/>
  <c r="R11" i="3"/>
  <c r="R12" i="3" s="1"/>
  <c r="S9" i="3" l="1"/>
  <c r="S11" i="3"/>
  <c r="S12" i="3" l="1"/>
  <c r="V11" i="3" s="1"/>
  <c r="V18" i="3" s="1"/>
  <c r="T11" i="3"/>
  <c r="T12" i="3" s="1"/>
  <c r="T9" i="3"/>
  <c r="S20" i="3" l="1"/>
  <c r="S22" i="3"/>
  <c r="O25" i="3"/>
  <c r="N25" i="3"/>
  <c r="N28" i="3"/>
  <c r="P25" i="3"/>
  <c r="N26" i="3"/>
  <c r="S19" i="3"/>
  <c r="V13" i="3"/>
  <c r="S21" i="3"/>
  <c r="V15" i="3" l="1"/>
  <c r="V17" i="3"/>
  <c r="O28" i="3"/>
  <c r="O29" i="3" s="1"/>
  <c r="O26" i="3"/>
  <c r="Z27" i="3"/>
  <c r="N27" i="3"/>
  <c r="N29" i="3"/>
  <c r="P28" i="3" l="1"/>
  <c r="P26" i="3"/>
  <c r="Q28" i="3" l="1"/>
  <c r="Q29" i="3" s="1"/>
  <c r="Q26" i="3"/>
  <c r="P29" i="3"/>
  <c r="R28" i="3" l="1"/>
  <c r="R26" i="3"/>
  <c r="S26" i="3" l="1"/>
  <c r="S28" i="3"/>
  <c r="R29" i="3"/>
  <c r="S29" i="3" l="1"/>
  <c r="S39" i="3" s="1"/>
  <c r="T28" i="3"/>
  <c r="T26" i="3"/>
  <c r="N42" i="3" l="1"/>
  <c r="N43" i="3"/>
  <c r="P42" i="3"/>
  <c r="N45" i="3"/>
  <c r="O42" i="3"/>
  <c r="S37" i="3"/>
  <c r="S38" i="3"/>
  <c r="T29" i="3"/>
  <c r="V28" i="3" s="1"/>
  <c r="V35" i="3" s="1"/>
  <c r="V30" i="3"/>
  <c r="S36" i="3"/>
  <c r="V34" i="3" l="1"/>
  <c r="V32" i="3"/>
  <c r="N46" i="3"/>
  <c r="O45" i="3"/>
  <c r="O46" i="3" s="1"/>
  <c r="O43" i="3"/>
  <c r="N44" i="3"/>
  <c r="Z44" i="3"/>
  <c r="P43" i="3" l="1"/>
  <c r="P45" i="3"/>
  <c r="P46" i="3" s="1"/>
  <c r="Q45" i="3" l="1"/>
  <c r="Q43" i="3"/>
  <c r="R43" i="3" l="1"/>
  <c r="R45" i="3"/>
  <c r="R46" i="3" s="1"/>
  <c r="Q46" i="3"/>
  <c r="S45" i="3" l="1"/>
  <c r="S43" i="3"/>
  <c r="T45" i="3" l="1"/>
  <c r="T43" i="3"/>
  <c r="S46" i="3"/>
  <c r="S55" i="3" s="1"/>
  <c r="S56" i="3" l="1"/>
  <c r="S54" i="3"/>
  <c r="N62" i="3"/>
  <c r="P59" i="3"/>
  <c r="N60" i="3"/>
  <c r="O59" i="3"/>
  <c r="N59" i="3"/>
  <c r="S53" i="3"/>
  <c r="T46" i="3"/>
  <c r="V45" i="3" s="1"/>
  <c r="V52" i="3" s="1"/>
  <c r="V47" i="3"/>
  <c r="O62" i="3" l="1"/>
  <c r="O63" i="3" s="1"/>
  <c r="O60" i="3"/>
  <c r="Z61" i="3"/>
  <c r="N61" i="3"/>
  <c r="N63" i="3"/>
  <c r="V49" i="3"/>
  <c r="V51" i="3"/>
  <c r="P62" i="3" l="1"/>
  <c r="P60" i="3"/>
  <c r="Q62" i="3" l="1"/>
  <c r="Q63" i="3" s="1"/>
  <c r="Q60" i="3"/>
  <c r="P63" i="3"/>
  <c r="R60" i="3" l="1"/>
  <c r="R62" i="3"/>
  <c r="R63" i="3" l="1"/>
  <c r="S60" i="3"/>
  <c r="S62" i="3"/>
  <c r="S63" i="3" l="1"/>
  <c r="S71" i="3" s="1"/>
  <c r="T60" i="3"/>
  <c r="T62" i="3"/>
  <c r="T63" i="3" l="1"/>
  <c r="V62" i="3" s="1"/>
  <c r="V69" i="3" s="1"/>
  <c r="V64" i="3"/>
  <c r="N76" i="3"/>
  <c r="P76" i="3"/>
  <c r="N79" i="3"/>
  <c r="N77" i="3"/>
  <c r="O76" i="3"/>
  <c r="S72" i="3"/>
  <c r="S73" i="3"/>
  <c r="S70" i="3"/>
  <c r="N80" i="3" l="1"/>
  <c r="Z78" i="3"/>
  <c r="N78" i="3"/>
  <c r="O79" i="3"/>
  <c r="O80" i="3" s="1"/>
  <c r="O77" i="3"/>
  <c r="V66" i="3"/>
  <c r="V68" i="3"/>
  <c r="P77" i="3" l="1"/>
  <c r="P79" i="3"/>
  <c r="P80" i="3" s="1"/>
  <c r="Q77" i="3" l="1"/>
  <c r="Q79" i="3"/>
  <c r="Q80" i="3" s="1"/>
  <c r="R77" i="3" l="1"/>
  <c r="R79" i="3"/>
  <c r="R80" i="3" s="1"/>
  <c r="S79" i="3" l="1"/>
  <c r="S77" i="3"/>
  <c r="T77" i="3" l="1"/>
  <c r="T79" i="3"/>
  <c r="S80" i="3"/>
  <c r="S88" i="3" s="1"/>
  <c r="V79" i="3" l="1"/>
  <c r="V86" i="3" s="1"/>
  <c r="T80" i="3"/>
  <c r="V81" i="3"/>
  <c r="S90" i="3"/>
  <c r="S89" i="3"/>
  <c r="S87" i="3"/>
  <c r="N96" i="3"/>
  <c r="N94" i="3"/>
  <c r="N93" i="3"/>
  <c r="P93" i="3"/>
  <c r="O93" i="3"/>
  <c r="N97" i="3" l="1"/>
  <c r="V83" i="3"/>
  <c r="V85" i="3"/>
  <c r="N95" i="3"/>
  <c r="Z95" i="3"/>
  <c r="O94" i="3"/>
  <c r="O96" i="3"/>
  <c r="O97" i="3" s="1"/>
  <c r="P94" i="3" l="1"/>
  <c r="P96" i="3"/>
  <c r="P97" i="3" s="1"/>
  <c r="Q96" i="3" l="1"/>
  <c r="Q94" i="3"/>
  <c r="R96" i="3" l="1"/>
  <c r="R97" i="3" s="1"/>
  <c r="R94" i="3"/>
  <c r="Q97" i="3"/>
  <c r="S96" i="3" l="1"/>
  <c r="S94" i="3"/>
  <c r="T96" i="3" l="1"/>
  <c r="T97" i="3" s="1"/>
  <c r="T94" i="3"/>
  <c r="S97" i="3"/>
  <c r="V96" i="3" s="1"/>
  <c r="V103" i="3" s="1"/>
  <c r="V98" i="3"/>
  <c r="S105" i="3" l="1"/>
  <c r="V102" i="3"/>
  <c r="V100" i="3"/>
  <c r="S104" i="3"/>
  <c r="S107" i="3"/>
  <c r="S106" i="3"/>
  <c r="N110" i="3"/>
  <c r="O110" i="3"/>
  <c r="N111" i="3"/>
  <c r="P110" i="3"/>
  <c r="N113" i="3"/>
  <c r="N114" i="3" l="1"/>
  <c r="N112" i="3"/>
  <c r="O113" i="3"/>
  <c r="O114" i="3" s="1"/>
  <c r="O111" i="3"/>
  <c r="P111" i="3" l="1"/>
  <c r="P113" i="3"/>
  <c r="P114" i="3" s="1"/>
  <c r="Q111" i="3" l="1"/>
  <c r="Q113" i="3"/>
  <c r="Q114" i="3" l="1"/>
  <c r="R111" i="3"/>
  <c r="R113" i="3"/>
  <c r="R114" i="3" s="1"/>
  <c r="S113" i="3" l="1"/>
  <c r="S111" i="3"/>
  <c r="T113" i="3" l="1"/>
  <c r="T111" i="3"/>
  <c r="S114" i="3"/>
  <c r="S122" i="3" l="1"/>
  <c r="S123" i="3"/>
  <c r="S124" i="3"/>
  <c r="S121" i="3"/>
  <c r="N130" i="3"/>
  <c r="P127" i="3"/>
  <c r="N127" i="3"/>
  <c r="O127" i="3"/>
  <c r="N128" i="3"/>
  <c r="T114" i="3"/>
  <c r="V113" i="3" s="1"/>
  <c r="V120" i="3" s="1"/>
  <c r="V115" i="3"/>
  <c r="O128" i="3" l="1"/>
  <c r="O130" i="3"/>
  <c r="O131" i="3" s="1"/>
  <c r="N129" i="3"/>
  <c r="V117" i="3"/>
  <c r="V119" i="3"/>
  <c r="N131" i="3"/>
  <c r="P128" i="3" l="1"/>
  <c r="P130" i="3"/>
  <c r="Q128" i="3" l="1"/>
  <c r="Q130" i="3"/>
  <c r="Q131" i="3" s="1"/>
  <c r="P131" i="3"/>
  <c r="R130" i="3" l="1"/>
  <c r="R128" i="3"/>
  <c r="S130" i="3" l="1"/>
  <c r="S128" i="3"/>
  <c r="R131" i="3"/>
  <c r="T130" i="3" l="1"/>
  <c r="T128" i="3"/>
  <c r="S131" i="3"/>
  <c r="S141" i="3" s="1"/>
  <c r="S140" i="3" l="1"/>
  <c r="S139" i="3"/>
  <c r="S138" i="3"/>
  <c r="AA8" i="3"/>
  <c r="Z9" i="3"/>
  <c r="Z8" i="3"/>
  <c r="Z11" i="3"/>
  <c r="AB8" i="3"/>
  <c r="T131" i="3"/>
  <c r="V130" i="3" s="1"/>
  <c r="V137" i="3" s="1"/>
  <c r="V132" i="3"/>
  <c r="Z12" i="3" l="1"/>
  <c r="V136" i="3"/>
  <c r="V134" i="3"/>
  <c r="AA9" i="3"/>
  <c r="AA11" i="3"/>
  <c r="AA12" i="3" s="1"/>
  <c r="AB11" i="3" l="1"/>
  <c r="AB12" i="3" s="1"/>
  <c r="AB9" i="3"/>
  <c r="AC11" i="3" l="1"/>
  <c r="AC12" i="3" s="1"/>
  <c r="AC9" i="3"/>
  <c r="AD9" i="3" l="1"/>
  <c r="AD11" i="3"/>
  <c r="AD12" i="3" s="1"/>
  <c r="AE9" i="3" l="1"/>
  <c r="AE11" i="3"/>
  <c r="AE12" i="3" l="1"/>
  <c r="AE19" i="3" s="1"/>
  <c r="AF9" i="3"/>
  <c r="AF11" i="3"/>
  <c r="AF12" i="3" l="1"/>
  <c r="AH13" i="3"/>
  <c r="Z25" i="3"/>
  <c r="Z26" i="3"/>
  <c r="AB25" i="3"/>
  <c r="Z28" i="3"/>
  <c r="AA25" i="3"/>
  <c r="AE21" i="3"/>
  <c r="AH11" i="3"/>
  <c r="AH18" i="3" s="1"/>
  <c r="AE20" i="3"/>
  <c r="AE22" i="3"/>
  <c r="Z29" i="3" l="1"/>
  <c r="AA26" i="3"/>
  <c r="AA28" i="3"/>
  <c r="AA29" i="3" s="1"/>
  <c r="AH15" i="3"/>
  <c r="AH17" i="3"/>
  <c r="AB26" i="3" l="1"/>
  <c r="AB28" i="3"/>
  <c r="AB29" i="3" s="1"/>
  <c r="AC28" i="3" l="1"/>
  <c r="AC29" i="3" s="1"/>
  <c r="AC26" i="3"/>
  <c r="AD28" i="3" l="1"/>
  <c r="AD29" i="3" s="1"/>
  <c r="AD26" i="3"/>
  <c r="AE28" i="3" l="1"/>
  <c r="AE26" i="3"/>
  <c r="AF26" i="3" l="1"/>
  <c r="AF28" i="3"/>
  <c r="AE29" i="3"/>
  <c r="AE37" i="3"/>
  <c r="AH28" i="3" l="1"/>
  <c r="AH35" i="3" s="1"/>
  <c r="AE38" i="3"/>
  <c r="AE36" i="3"/>
  <c r="AE39" i="3"/>
  <c r="AF29" i="3"/>
  <c r="AH30" i="3"/>
  <c r="Z43" i="3"/>
  <c r="AB42" i="3"/>
  <c r="Z45" i="3"/>
  <c r="AA42" i="3"/>
  <c r="Z42" i="3"/>
  <c r="Z46" i="3" l="1"/>
  <c r="AA43" i="3"/>
  <c r="AA45" i="3"/>
  <c r="AA46" i="3" s="1"/>
  <c r="AH34" i="3"/>
  <c r="AH32" i="3"/>
  <c r="AB43" i="3" l="1"/>
  <c r="AB45" i="3"/>
  <c r="AB46" i="3" s="1"/>
  <c r="AC45" i="3" l="1"/>
  <c r="AC46" i="3" s="1"/>
  <c r="AC43" i="3"/>
  <c r="AD45" i="3" l="1"/>
  <c r="AD46" i="3" s="1"/>
  <c r="AD43" i="3"/>
  <c r="AE43" i="3" l="1"/>
  <c r="AE45" i="3"/>
  <c r="AE46" i="3" l="1"/>
  <c r="AF43" i="3"/>
  <c r="AF45" i="3"/>
  <c r="AF46" i="3" l="1"/>
  <c r="AH47" i="3"/>
  <c r="Z62" i="3"/>
  <c r="Z59" i="3"/>
  <c r="AB59" i="3"/>
  <c r="AA59" i="3"/>
  <c r="Z60" i="3"/>
  <c r="AH45" i="3"/>
  <c r="AH52" i="3" s="1"/>
  <c r="AE54" i="3"/>
  <c r="AE55" i="3"/>
  <c r="AE53" i="3"/>
  <c r="AE56" i="3"/>
  <c r="AA62" i="3" l="1"/>
  <c r="AA63" i="3" s="1"/>
  <c r="AA60" i="3"/>
  <c r="Z63" i="3"/>
  <c r="AH49" i="3"/>
  <c r="AH51" i="3"/>
  <c r="AB62" i="3" l="1"/>
  <c r="AB60" i="3"/>
  <c r="AC60" i="3" l="1"/>
  <c r="AC62" i="3"/>
  <c r="AC63" i="3" s="1"/>
  <c r="AB63" i="3"/>
  <c r="AD62" i="3" l="1"/>
  <c r="AD63" i="3" s="1"/>
  <c r="AD60" i="3"/>
  <c r="AE62" i="3" l="1"/>
  <c r="AE60" i="3"/>
  <c r="AF60" i="3" l="1"/>
  <c r="AF62" i="3"/>
  <c r="AE63" i="3"/>
  <c r="AE71" i="3"/>
  <c r="AE70" i="3"/>
  <c r="AE72" i="3"/>
  <c r="AE73" i="3"/>
  <c r="AH62" i="3" l="1"/>
  <c r="AH69" i="3" s="1"/>
  <c r="AF63" i="3"/>
  <c r="AH64" i="3"/>
  <c r="Z77" i="3"/>
  <c r="AB76" i="3"/>
  <c r="AA76" i="3"/>
  <c r="Z76" i="3"/>
  <c r="Z79" i="3"/>
  <c r="AA79" i="3" l="1"/>
  <c r="AA80" i="3" s="1"/>
  <c r="AA77" i="3"/>
  <c r="AH68" i="3"/>
  <c r="AH66" i="3"/>
  <c r="Z80" i="3"/>
  <c r="AB77" i="3" l="1"/>
  <c r="AB79" i="3"/>
  <c r="AB80" i="3" l="1"/>
  <c r="AC77" i="3"/>
  <c r="AC79" i="3"/>
  <c r="AC80" i="3" s="1"/>
  <c r="AD77" i="3" l="1"/>
  <c r="AD79" i="3"/>
  <c r="AD80" i="3" s="1"/>
  <c r="AE79" i="3" l="1"/>
  <c r="AE77" i="3"/>
  <c r="AF79" i="3" l="1"/>
  <c r="AF80" i="3" s="1"/>
  <c r="AF77" i="3"/>
  <c r="AE80" i="3"/>
  <c r="AH79" i="3" s="1"/>
  <c r="AH86" i="3" s="1"/>
  <c r="AE90" i="3"/>
  <c r="AE89" i="3"/>
  <c r="AE87" i="3"/>
  <c r="AE88" i="3"/>
  <c r="AH81" i="3"/>
  <c r="AH85" i="3" l="1"/>
  <c r="AH83" i="3"/>
  <c r="AB93" i="3"/>
  <c r="AA93" i="3"/>
  <c r="Z94" i="3"/>
  <c r="Z93" i="3"/>
  <c r="Z96" i="3"/>
  <c r="AA94" i="3" l="1"/>
  <c r="AA96" i="3"/>
  <c r="AA97" i="3" s="1"/>
  <c r="Z97" i="3"/>
  <c r="AB96" i="3" l="1"/>
  <c r="AB94" i="3"/>
  <c r="AC94" i="3" l="1"/>
  <c r="AC96" i="3"/>
  <c r="AC97" i="3" s="1"/>
  <c r="AB97" i="3"/>
  <c r="AD94" i="3" l="1"/>
  <c r="AD96" i="3"/>
  <c r="AD97" i="3" l="1"/>
  <c r="AE96" i="3"/>
  <c r="AE94" i="3"/>
  <c r="AE97" i="3" l="1"/>
  <c r="AE106" i="3" s="1"/>
  <c r="AE105" i="3"/>
  <c r="AE104" i="3"/>
  <c r="AE107" i="3"/>
  <c r="AF94" i="3"/>
  <c r="AF96" i="3"/>
  <c r="AF97" i="3" s="1"/>
  <c r="AH96" i="3"/>
  <c r="AH103" i="3" s="1"/>
  <c r="AH98" i="3" l="1"/>
  <c r="Z113" i="3"/>
  <c r="AB110" i="3"/>
  <c r="Z111" i="3"/>
  <c r="AA110" i="3"/>
  <c r="Z110" i="3"/>
  <c r="Z112" i="3" s="1"/>
  <c r="AA113" i="3" l="1"/>
  <c r="AA114" i="3" s="1"/>
  <c r="AA111" i="3"/>
  <c r="Z114" i="3"/>
  <c r="AH102" i="3"/>
  <c r="AH100" i="3"/>
  <c r="AB111" i="3" l="1"/>
  <c r="AB113" i="3"/>
  <c r="AB114" i="3" l="1"/>
  <c r="AC111" i="3"/>
  <c r="AC113" i="3"/>
  <c r="AC114" i="3" s="1"/>
  <c r="AD111" i="3" l="1"/>
  <c r="AD113" i="3"/>
  <c r="AD114" i="3" s="1"/>
  <c r="AE113" i="3" l="1"/>
  <c r="AE111" i="3"/>
  <c r="AF113" i="3" l="1"/>
  <c r="AF111" i="3"/>
  <c r="AE114" i="3"/>
  <c r="AE121" i="3"/>
  <c r="AE123" i="3" l="1"/>
  <c r="AE122" i="3"/>
  <c r="AE124" i="3"/>
  <c r="Z130" i="3"/>
  <c r="Z128" i="3"/>
  <c r="AB127" i="3"/>
  <c r="AA127" i="3"/>
  <c r="Z127" i="3"/>
  <c r="AF114" i="3"/>
  <c r="AH113" i="3" s="1"/>
  <c r="AH120" i="3" s="1"/>
  <c r="AH115" i="3"/>
  <c r="Z129" i="3" l="1"/>
  <c r="AA130" i="3"/>
  <c r="AA131" i="3" s="1"/>
  <c r="AA128" i="3"/>
  <c r="Z131" i="3"/>
  <c r="AH119" i="3"/>
  <c r="AH117" i="3"/>
  <c r="AB130" i="3" l="1"/>
  <c r="AB128" i="3"/>
  <c r="AC128" i="3" l="1"/>
  <c r="AC130" i="3"/>
  <c r="AC131" i="3" s="1"/>
  <c r="AB131" i="3"/>
  <c r="AD130" i="3" l="1"/>
  <c r="AD128" i="3"/>
  <c r="AE128" i="3" l="1"/>
  <c r="AE130" i="3"/>
  <c r="AD131" i="3"/>
  <c r="AE131" i="3" l="1"/>
  <c r="AE140" i="3" s="1"/>
  <c r="AF128" i="3"/>
  <c r="AF130" i="3"/>
  <c r="AF131" i="3" l="1"/>
  <c r="AH130" i="3" s="1"/>
  <c r="AH137" i="3" s="1"/>
  <c r="AH132" i="3"/>
  <c r="AE138" i="3"/>
  <c r="AE141" i="3"/>
  <c r="AK11" i="3"/>
  <c r="AM8" i="3"/>
  <c r="AL8" i="3"/>
  <c r="AK9" i="3"/>
  <c r="AK8" i="3"/>
  <c r="AK10" i="3" s="1"/>
  <c r="AE139" i="3"/>
  <c r="AK12" i="3" l="1"/>
  <c r="AH136" i="3"/>
  <c r="AH134" i="3"/>
  <c r="AL11" i="3"/>
  <c r="AL12" i="3" s="1"/>
  <c r="AL9" i="3"/>
  <c r="AM9" i="3" l="1"/>
  <c r="AM11" i="3"/>
  <c r="AM12" i="3" s="1"/>
  <c r="AN11" i="3" l="1"/>
  <c r="AN12" i="3" s="1"/>
  <c r="AN9" i="3"/>
  <c r="AO11" i="3" l="1"/>
  <c r="AO12" i="3" s="1"/>
  <c r="AO9" i="3"/>
  <c r="AP11" i="3" l="1"/>
  <c r="AP9" i="3"/>
  <c r="AQ11" i="3" l="1"/>
  <c r="AQ9" i="3"/>
  <c r="AP12" i="3"/>
  <c r="AP20" i="3"/>
  <c r="AP19" i="3"/>
  <c r="AP21" i="3"/>
  <c r="AP22" i="3" l="1"/>
  <c r="AK28" i="3"/>
  <c r="AK25" i="3"/>
  <c r="AL25" i="3"/>
  <c r="AM25" i="3"/>
  <c r="AK26" i="3"/>
  <c r="AQ12" i="3"/>
  <c r="AS11" i="3" s="1"/>
  <c r="AS18" i="3" s="1"/>
  <c r="AS13" i="3"/>
  <c r="AK27" i="3" l="1"/>
  <c r="AK29" i="3"/>
  <c r="AS15" i="3"/>
  <c r="AS17" i="3"/>
  <c r="AL28" i="3"/>
  <c r="AL29" i="3" s="1"/>
  <c r="AL26" i="3"/>
  <c r="AM28" i="3" l="1"/>
  <c r="AM29" i="3" s="1"/>
  <c r="AM26" i="3"/>
  <c r="AN26" i="3" l="1"/>
  <c r="AN28" i="3"/>
  <c r="AN29" i="3" s="1"/>
  <c r="AO28" i="3" l="1"/>
  <c r="AO29" i="3" s="1"/>
  <c r="AO26" i="3"/>
  <c r="AP28" i="3" l="1"/>
  <c r="AP26" i="3"/>
  <c r="AQ26" i="3" l="1"/>
  <c r="AQ28" i="3"/>
  <c r="AP29" i="3"/>
  <c r="AP38" i="3" s="1"/>
  <c r="AP36" i="3" l="1"/>
  <c r="AQ29" i="3"/>
  <c r="AS30" i="3"/>
  <c r="AS28" i="3"/>
  <c r="AS35" i="3" s="1"/>
  <c r="AP39" i="3"/>
  <c r="AP37" i="3"/>
  <c r="AK45" i="3"/>
  <c r="AM42" i="3"/>
  <c r="AK42" i="3"/>
  <c r="AK43" i="3"/>
  <c r="AL42" i="3"/>
  <c r="AK44" i="3" l="1"/>
  <c r="AL45" i="3"/>
  <c r="AL46" i="3" s="1"/>
  <c r="AL43" i="3"/>
  <c r="AK46" i="3"/>
  <c r="AS32" i="3"/>
  <c r="AS34" i="3"/>
  <c r="AM45" i="3" l="1"/>
  <c r="AM43" i="3"/>
  <c r="AN43" i="3" l="1"/>
  <c r="AN45" i="3"/>
  <c r="AN46" i="3" s="1"/>
  <c r="AM46" i="3"/>
  <c r="AO45" i="3" l="1"/>
  <c r="AO43" i="3"/>
  <c r="AP43" i="3" l="1"/>
  <c r="AP45" i="3"/>
  <c r="AO46" i="3"/>
  <c r="AP46" i="3" l="1"/>
  <c r="AP55" i="3" s="1"/>
  <c r="AQ43" i="3"/>
  <c r="AQ45" i="3"/>
  <c r="AQ46" i="3" l="1"/>
  <c r="AS45" i="3" s="1"/>
  <c r="AS52" i="3" s="1"/>
  <c r="AS47" i="3"/>
  <c r="AM59" i="3"/>
  <c r="AK60" i="3"/>
  <c r="AL59" i="3"/>
  <c r="AK62" i="3"/>
  <c r="AK59" i="3"/>
  <c r="AK61" i="3" s="1"/>
  <c r="AP53" i="3"/>
  <c r="AP54" i="3"/>
  <c r="AP56" i="3"/>
  <c r="AK63" i="3" l="1"/>
  <c r="AL62" i="3"/>
  <c r="AL63" i="3" s="1"/>
  <c r="AL60" i="3"/>
  <c r="AS49" i="3"/>
  <c r="AS51" i="3"/>
  <c r="AM62" i="3" l="1"/>
  <c r="AM63" i="3" s="1"/>
  <c r="AM60" i="3"/>
  <c r="AN60" i="3" l="1"/>
  <c r="AN62" i="3"/>
  <c r="AN63" i="3" l="1"/>
  <c r="AO60" i="3"/>
  <c r="AO62" i="3"/>
  <c r="AO63" i="3" s="1"/>
  <c r="AP62" i="3" l="1"/>
  <c r="AP60" i="3"/>
  <c r="AQ60" i="3" l="1"/>
  <c r="AQ62" i="3"/>
  <c r="AQ63" i="3" s="1"/>
  <c r="AP63" i="3"/>
  <c r="AS62" i="3" s="1"/>
  <c r="AS69" i="3" s="1"/>
  <c r="AS64" i="3" l="1"/>
  <c r="AS68" i="3"/>
  <c r="AS66" i="3"/>
  <c r="AP71" i="3"/>
  <c r="AP72" i="3"/>
  <c r="AP70" i="3"/>
  <c r="AP73" i="3"/>
  <c r="AK77" i="3"/>
  <c r="AL76" i="3"/>
  <c r="AK76" i="3"/>
  <c r="AK78" i="3" s="1"/>
  <c r="AM76" i="3"/>
  <c r="AK79" i="3"/>
  <c r="AK80" i="3" l="1"/>
  <c r="AL77" i="3"/>
  <c r="AL79" i="3"/>
  <c r="AL80" i="3" s="1"/>
  <c r="AM77" i="3" l="1"/>
  <c r="AM79" i="3"/>
  <c r="AM80" i="3" s="1"/>
  <c r="AN77" i="3" l="1"/>
  <c r="AN79" i="3"/>
  <c r="AN80" i="3" l="1"/>
  <c r="AO77" i="3"/>
  <c r="AO79" i="3"/>
  <c r="AO80" i="3" s="1"/>
  <c r="AP77" i="3" l="1"/>
  <c r="AP79" i="3"/>
  <c r="AP80" i="3" l="1"/>
  <c r="AQ79" i="3"/>
  <c r="AQ80" i="3" s="1"/>
  <c r="AQ77" i="3"/>
  <c r="AS79" i="3" l="1"/>
  <c r="AS86" i="3" s="1"/>
  <c r="AK94" i="3"/>
  <c r="AK96" i="3"/>
  <c r="AM93" i="3"/>
  <c r="AL93" i="3"/>
  <c r="AK93" i="3"/>
  <c r="AK95" i="3" s="1"/>
  <c r="AS81" i="3"/>
  <c r="AP88" i="3"/>
  <c r="AP89" i="3"/>
  <c r="AP87" i="3"/>
  <c r="AP90" i="3"/>
  <c r="AS83" i="3" l="1"/>
  <c r="AS85" i="3"/>
  <c r="AK97" i="3"/>
  <c r="AL96" i="3"/>
  <c r="AL97" i="3" s="1"/>
  <c r="AL94" i="3"/>
  <c r="AM94" i="3" l="1"/>
  <c r="AM96" i="3"/>
  <c r="AM97" i="3" s="1"/>
  <c r="AN94" i="3" l="1"/>
  <c r="AN96" i="3"/>
  <c r="AN97" i="3" l="1"/>
  <c r="AO96" i="3"/>
  <c r="AO97" i="3" s="1"/>
  <c r="AO94" i="3"/>
  <c r="AP94" i="3" l="1"/>
  <c r="AP96" i="3"/>
  <c r="AP97" i="3" l="1"/>
  <c r="AP105" i="3"/>
  <c r="AP104" i="3"/>
  <c r="AP107" i="3"/>
  <c r="AQ96" i="3"/>
  <c r="AQ97" i="3" s="1"/>
  <c r="AQ94" i="3"/>
  <c r="AK111" i="3" l="1"/>
  <c r="AM110" i="3"/>
  <c r="AL110" i="3"/>
  <c r="AK110" i="3"/>
  <c r="AK112" i="3" s="1"/>
  <c r="AK113" i="3"/>
  <c r="AS98" i="3"/>
  <c r="AS96" i="3"/>
  <c r="AS103" i="3" s="1"/>
  <c r="AP106" i="3"/>
  <c r="AK114" i="3" l="1"/>
  <c r="AS102" i="3"/>
  <c r="AS100" i="3"/>
  <c r="AL111" i="3"/>
  <c r="AL113" i="3"/>
  <c r="AL114" i="3" s="1"/>
  <c r="AM113" i="3" l="1"/>
  <c r="AM114" i="3" s="1"/>
  <c r="AM111" i="3"/>
  <c r="AN113" i="3" l="1"/>
  <c r="AN114" i="3" s="1"/>
  <c r="AN111" i="3"/>
  <c r="AO113" i="3" l="1"/>
  <c r="AO114" i="3" s="1"/>
  <c r="AO111" i="3"/>
  <c r="AP113" i="3" l="1"/>
  <c r="AP111" i="3"/>
  <c r="AQ111" i="3" l="1"/>
  <c r="AQ113" i="3"/>
  <c r="AP114" i="3"/>
  <c r="AP124" i="3"/>
  <c r="AP121" i="3"/>
  <c r="AP122" i="3"/>
  <c r="AS113" i="3" l="1"/>
  <c r="AS120" i="3" s="1"/>
  <c r="AP123" i="3"/>
  <c r="AQ114" i="3"/>
  <c r="AS115" i="3"/>
  <c r="AM127" i="3"/>
  <c r="AL127" i="3"/>
  <c r="AK130" i="3"/>
  <c r="AK128" i="3"/>
  <c r="AK127" i="3"/>
  <c r="AK131" i="3" l="1"/>
  <c r="AL130" i="3"/>
  <c r="AL131" i="3" s="1"/>
  <c r="AL128" i="3"/>
  <c r="AS119" i="3"/>
  <c r="AS117" i="3"/>
  <c r="AK129" i="3"/>
  <c r="AM130" i="3" l="1"/>
  <c r="AM131" i="3" s="1"/>
  <c r="AM128" i="3"/>
  <c r="AN128" i="3" l="1"/>
  <c r="AN130" i="3"/>
  <c r="AN131" i="3" l="1"/>
  <c r="AO130" i="3"/>
  <c r="AO131" i="3" s="1"/>
  <c r="AO128" i="3"/>
  <c r="AP130" i="3" l="1"/>
  <c r="AP128" i="3"/>
  <c r="AQ130" i="3" l="1"/>
  <c r="AQ128" i="3"/>
  <c r="AP131" i="3"/>
  <c r="AP141" i="3"/>
  <c r="AP138" i="3"/>
  <c r="AP139" i="3"/>
  <c r="AP140" i="3" l="1"/>
  <c r="AW8" i="3"/>
  <c r="AW9" i="3"/>
  <c r="AW11" i="3"/>
  <c r="AY8" i="3"/>
  <c r="AX8" i="3"/>
  <c r="AQ131" i="3"/>
  <c r="AS130" i="3" s="1"/>
  <c r="AS137" i="3" s="1"/>
  <c r="AS132" i="3"/>
  <c r="AW10" i="3" l="1"/>
  <c r="AW12" i="3"/>
  <c r="AX11" i="3"/>
  <c r="AX12" i="3" s="1"/>
  <c r="AX9" i="3"/>
  <c r="AS136" i="3"/>
  <c r="AS134" i="3"/>
  <c r="AY9" i="3" l="1"/>
  <c r="AY11" i="3"/>
  <c r="AY12" i="3" s="1"/>
  <c r="AZ9" i="3" l="1"/>
  <c r="AZ11" i="3"/>
  <c r="AZ12" i="3" s="1"/>
  <c r="BA11" i="3" l="1"/>
  <c r="BA9" i="3"/>
  <c r="BB11" i="3" l="1"/>
  <c r="BB9" i="3"/>
  <c r="BA12" i="3"/>
  <c r="BC9" i="3" l="1"/>
  <c r="BC11" i="3"/>
  <c r="BB12" i="3"/>
  <c r="BB20" i="3" s="1"/>
  <c r="BB19" i="3"/>
  <c r="BB22" i="3"/>
  <c r="BB21" i="3" l="1"/>
  <c r="BC12" i="3"/>
  <c r="BE11" i="3" s="1"/>
  <c r="BE18" i="3" s="1"/>
  <c r="BE13" i="3"/>
  <c r="AW26" i="3"/>
  <c r="AX25" i="3"/>
  <c r="AW25" i="3"/>
  <c r="AW28" i="3"/>
  <c r="AY25" i="3"/>
  <c r="AW29" i="3" l="1"/>
  <c r="AX26" i="3"/>
  <c r="AX28" i="3"/>
  <c r="AX29" i="3" s="1"/>
  <c r="AW27" i="3"/>
  <c r="BE15" i="3"/>
  <c r="BE17" i="3"/>
  <c r="AY26" i="3" l="1"/>
  <c r="AY28" i="3"/>
  <c r="AY29" i="3" s="1"/>
  <c r="AZ28" i="3" l="1"/>
  <c r="AZ26" i="3"/>
  <c r="BA28" i="3" l="1"/>
  <c r="BA29" i="3" s="1"/>
  <c r="BA26" i="3"/>
  <c r="AZ29" i="3"/>
  <c r="BB28" i="3" l="1"/>
  <c r="BB26" i="3"/>
  <c r="BC28" i="3" l="1"/>
  <c r="BC29" i="3" s="1"/>
  <c r="BC26" i="3"/>
  <c r="BB29" i="3"/>
  <c r="BE28" i="3" s="1"/>
  <c r="BE35" i="3" s="1"/>
  <c r="BB37" i="3"/>
  <c r="BB39" i="3"/>
  <c r="BB38" i="3"/>
  <c r="BE30" i="3"/>
  <c r="BE34" i="3" l="1"/>
  <c r="BE32" i="3"/>
  <c r="BB36" i="3"/>
  <c r="AW42" i="3"/>
  <c r="AW45" i="3"/>
  <c r="AW43" i="3"/>
  <c r="AY42" i="3"/>
  <c r="AX42" i="3"/>
  <c r="AX45" i="3" l="1"/>
  <c r="AX46" i="3" s="1"/>
  <c r="AX43" i="3"/>
  <c r="AW44" i="3"/>
  <c r="AW46" i="3"/>
  <c r="AY45" i="3" l="1"/>
  <c r="AY43" i="3"/>
  <c r="AZ45" i="3" l="1"/>
  <c r="AZ46" i="3" s="1"/>
  <c r="AZ43" i="3"/>
  <c r="AY46" i="3"/>
  <c r="BA43" i="3" l="1"/>
  <c r="BA45" i="3"/>
  <c r="BA46" i="3" l="1"/>
  <c r="BB45" i="3"/>
  <c r="BB43" i="3"/>
  <c r="BC45" i="3" l="1"/>
  <c r="BC46" i="3" s="1"/>
  <c r="BC43" i="3"/>
  <c r="BB46" i="3"/>
  <c r="BB53" i="3" s="1"/>
  <c r="BB55" i="3"/>
  <c r="BE47" i="3"/>
  <c r="BE45" i="3"/>
  <c r="BE52" i="3" s="1"/>
  <c r="BE51" i="3" l="1"/>
  <c r="BE49" i="3"/>
  <c r="BB54" i="3"/>
  <c r="BB56" i="3"/>
  <c r="AW62" i="3"/>
  <c r="AW60" i="3"/>
  <c r="AY59" i="3"/>
  <c r="AX59" i="3"/>
  <c r="AW59" i="3"/>
  <c r="AW61" i="3" s="1"/>
  <c r="AX62" i="3" l="1"/>
  <c r="AX63" i="3" s="1"/>
  <c r="AX60" i="3"/>
  <c r="AW63" i="3"/>
  <c r="AY62" i="3" l="1"/>
  <c r="AY60" i="3"/>
  <c r="AZ60" i="3" l="1"/>
  <c r="AZ62" i="3"/>
  <c r="AZ63" i="3" s="1"/>
  <c r="AY63" i="3"/>
  <c r="BA60" i="3" l="1"/>
  <c r="BA62" i="3"/>
  <c r="BA63" i="3" l="1"/>
  <c r="BB62" i="3"/>
  <c r="BB63" i="3" s="1"/>
  <c r="BB60" i="3"/>
  <c r="BC60" i="3" l="1"/>
  <c r="BC62" i="3"/>
  <c r="BC63" i="3" l="1"/>
  <c r="BE62" i="3" s="1"/>
  <c r="BE69" i="3" s="1"/>
  <c r="BE64" i="3"/>
  <c r="AY76" i="3"/>
  <c r="AW79" i="3"/>
  <c r="AW77" i="3"/>
  <c r="AW76" i="3"/>
  <c r="AW78" i="3" s="1"/>
  <c r="AX76" i="3"/>
  <c r="AX79" i="3" l="1"/>
  <c r="AX80" i="3" s="1"/>
  <c r="AX77" i="3"/>
  <c r="AW80" i="3"/>
  <c r="BE68" i="3"/>
  <c r="BE66" i="3"/>
  <c r="AY77" i="3" l="1"/>
  <c r="AY79" i="3"/>
  <c r="AY80" i="3" l="1"/>
  <c r="AZ77" i="3"/>
  <c r="AZ79" i="3"/>
  <c r="AZ80" i="3" s="1"/>
  <c r="BA79" i="3" l="1"/>
  <c r="BA80" i="3" s="1"/>
  <c r="BA77" i="3"/>
  <c r="BB77" i="3" l="1"/>
  <c r="BB79" i="3"/>
  <c r="BB80" i="3" l="1"/>
  <c r="BC79" i="3"/>
  <c r="BC77" i="3"/>
  <c r="AW93" i="3" l="1"/>
  <c r="AW94" i="3"/>
  <c r="AX93" i="3"/>
  <c r="AW96" i="3"/>
  <c r="AY93" i="3"/>
  <c r="BC80" i="3"/>
  <c r="BE81" i="3"/>
  <c r="BE79" i="3"/>
  <c r="BE86" i="3" s="1"/>
  <c r="BB90" i="3"/>
  <c r="BB88" i="3"/>
  <c r="BB87" i="3"/>
  <c r="BB89" i="3"/>
  <c r="BE85" i="3" l="1"/>
  <c r="BE83" i="3"/>
  <c r="AW97" i="3"/>
  <c r="AX94" i="3"/>
  <c r="AX96" i="3"/>
  <c r="AX97" i="3" s="1"/>
  <c r="AW95" i="3"/>
  <c r="AY94" i="3" l="1"/>
  <c r="AY96" i="3"/>
  <c r="AY97" i="3" s="1"/>
  <c r="AZ96" i="3" l="1"/>
  <c r="AZ97" i="3" s="1"/>
  <c r="AZ94" i="3"/>
  <c r="BA94" i="3" l="1"/>
  <c r="BA96" i="3"/>
  <c r="BA97" i="3" s="1"/>
  <c r="BB96" i="3" l="1"/>
  <c r="BB94" i="3"/>
  <c r="BC96" i="3" l="1"/>
  <c r="BC94" i="3"/>
  <c r="BB97" i="3"/>
  <c r="BB107" i="3" s="1"/>
  <c r="BB106" i="3" l="1"/>
  <c r="AW111" i="3"/>
  <c r="AW110" i="3"/>
  <c r="AW113" i="3"/>
  <c r="AY110" i="3"/>
  <c r="AX110" i="3"/>
  <c r="BB104" i="3"/>
  <c r="BB105" i="3"/>
  <c r="BC97" i="3"/>
  <c r="BE96" i="3" s="1"/>
  <c r="BE103" i="3" s="1"/>
  <c r="BE98" i="3"/>
  <c r="AW112" i="3" l="1"/>
  <c r="BE102" i="3"/>
  <c r="BE100" i="3"/>
  <c r="AW114" i="3"/>
  <c r="AX113" i="3"/>
  <c r="AX114" i="3" s="1"/>
  <c r="AX111" i="3"/>
  <c r="AY111" i="3" l="1"/>
  <c r="AY113" i="3"/>
  <c r="AY114" i="3" s="1"/>
  <c r="AZ113" i="3" l="1"/>
  <c r="AZ114" i="3" s="1"/>
  <c r="AZ111" i="3"/>
  <c r="BA113" i="3" l="1"/>
  <c r="BA111" i="3"/>
  <c r="BB111" i="3" l="1"/>
  <c r="BB113" i="3"/>
  <c r="BA114" i="3"/>
  <c r="BB114" i="3" l="1"/>
  <c r="BB123" i="3" s="1"/>
  <c r="BC113" i="3"/>
  <c r="BC111" i="3"/>
  <c r="BC114" i="3" l="1"/>
  <c r="BE113" i="3" s="1"/>
  <c r="BE120" i="3" s="1"/>
  <c r="BE115" i="3"/>
  <c r="AW130" i="3"/>
  <c r="AY127" i="3"/>
  <c r="AW127" i="3"/>
  <c r="AW128" i="3"/>
  <c r="AX127" i="3"/>
  <c r="BB124" i="3"/>
  <c r="BB122" i="3"/>
  <c r="BB121" i="3"/>
  <c r="AW129" i="3" l="1"/>
  <c r="AW131" i="3"/>
  <c r="BE119" i="3"/>
  <c r="BE117" i="3"/>
  <c r="AX128" i="3"/>
  <c r="AX130" i="3"/>
  <c r="AX131" i="3" s="1"/>
  <c r="AY128" i="3" l="1"/>
  <c r="AY130" i="3"/>
  <c r="AY131" i="3" s="1"/>
  <c r="AZ128" i="3" l="1"/>
  <c r="AZ130" i="3"/>
  <c r="AZ131" i="3" l="1"/>
  <c r="BA128" i="3"/>
  <c r="BA130" i="3"/>
  <c r="BA131" i="3" s="1"/>
  <c r="BB130" i="3" l="1"/>
  <c r="BB128" i="3"/>
  <c r="BC130" i="3" l="1"/>
  <c r="BC128" i="3"/>
  <c r="BB131" i="3"/>
  <c r="BB140" i="3" s="1"/>
  <c r="BB139" i="3" l="1"/>
  <c r="BB138" i="3"/>
  <c r="BB141" i="3"/>
  <c r="BH11" i="3"/>
  <c r="BH8" i="3"/>
  <c r="BH9" i="3"/>
  <c r="BJ8" i="3"/>
  <c r="BI8" i="3"/>
  <c r="BC131" i="3"/>
  <c r="BE130" i="3" s="1"/>
  <c r="BE137" i="3" s="1"/>
  <c r="BE132" i="3"/>
  <c r="BH10" i="3" l="1"/>
  <c r="BH12" i="3"/>
  <c r="BE134" i="3"/>
  <c r="BE136" i="3"/>
  <c r="BI9" i="3"/>
  <c r="BI11" i="3"/>
  <c r="BI12" i="3" s="1"/>
  <c r="BJ11" i="3" l="1"/>
  <c r="BJ12" i="3" s="1"/>
  <c r="BJ9" i="3"/>
  <c r="BK11" i="3" l="1"/>
  <c r="BK12" i="3" s="1"/>
  <c r="BK9" i="3"/>
  <c r="BL9" i="3" l="1"/>
  <c r="BL11" i="3"/>
  <c r="BL12" i="3" s="1"/>
  <c r="BM11" i="3" l="1"/>
  <c r="BM9" i="3"/>
  <c r="BN11" i="3" l="1"/>
  <c r="BN12" i="3" s="1"/>
  <c r="BN9" i="3"/>
  <c r="BM12" i="3"/>
  <c r="BP11" i="3" s="1"/>
  <c r="BP18" i="3" s="1"/>
  <c r="BM20" i="3" l="1"/>
  <c r="BM19" i="3"/>
  <c r="BM22" i="3"/>
  <c r="BP13" i="3"/>
  <c r="BM21" i="3"/>
  <c r="BJ25" i="3"/>
  <c r="BI25" i="3"/>
  <c r="BH25" i="3"/>
  <c r="BH27" i="3" s="1"/>
  <c r="BH26" i="3"/>
  <c r="BH28" i="3"/>
  <c r="BI26" i="3" l="1"/>
  <c r="BI28" i="3"/>
  <c r="BI29" i="3" s="1"/>
  <c r="BU21" i="3"/>
  <c r="BV21" i="3"/>
  <c r="BP17" i="3"/>
  <c r="BV18" i="3" s="1"/>
  <c r="BP15" i="3"/>
  <c r="BU22" i="3"/>
  <c r="BV22" i="3"/>
  <c r="BV19" i="3"/>
  <c r="BU19" i="3"/>
  <c r="BU20" i="3"/>
  <c r="BV20" i="3"/>
  <c r="BH29" i="3"/>
  <c r="BJ28" i="3" l="1"/>
  <c r="BJ26" i="3"/>
  <c r="BK28" i="3" l="1"/>
  <c r="BK29" i="3" s="1"/>
  <c r="BK26" i="3"/>
  <c r="BJ29" i="3"/>
  <c r="BL26" i="3" l="1"/>
  <c r="BL28" i="3"/>
  <c r="BL29" i="3" l="1"/>
  <c r="BM28" i="3"/>
  <c r="BM26" i="3"/>
  <c r="BN28" i="3" l="1"/>
  <c r="BN26" i="3"/>
  <c r="BM29" i="3"/>
  <c r="BM37" i="3" s="1"/>
  <c r="BM39" i="3"/>
  <c r="BU37" i="3" l="1"/>
  <c r="BU39" i="3"/>
  <c r="BM38" i="3"/>
  <c r="BV39" i="3" s="1"/>
  <c r="BM36" i="3"/>
  <c r="BI42" i="3"/>
  <c r="BH45" i="3"/>
  <c r="BJ42" i="3"/>
  <c r="BH42" i="3"/>
  <c r="BH44" i="3" s="1"/>
  <c r="BH43" i="3"/>
  <c r="BN29" i="3"/>
  <c r="BP28" i="3" s="1"/>
  <c r="BP35" i="3" s="1"/>
  <c r="BP30" i="3"/>
  <c r="BH46" i="3" l="1"/>
  <c r="BV36" i="3"/>
  <c r="BU36" i="3"/>
  <c r="BU38" i="3"/>
  <c r="BV38" i="3"/>
  <c r="BV35" i="3"/>
  <c r="BI45" i="3"/>
  <c r="BI46" i="3" s="1"/>
  <c r="BI43" i="3"/>
  <c r="BV37" i="3"/>
  <c r="BP34" i="3"/>
  <c r="BP32" i="3"/>
  <c r="BJ45" i="3" l="1"/>
  <c r="BJ46" i="3" s="1"/>
  <c r="BJ43" i="3"/>
  <c r="BK43" i="3" l="1"/>
  <c r="BK45" i="3"/>
  <c r="BK46" i="3" l="1"/>
  <c r="BL45" i="3"/>
  <c r="BL46" i="3" s="1"/>
  <c r="BL43" i="3"/>
  <c r="BM45" i="3" l="1"/>
  <c r="BM43" i="3"/>
  <c r="BN45" i="3" l="1"/>
  <c r="BN43" i="3"/>
  <c r="BM46" i="3"/>
  <c r="BM56" i="3"/>
  <c r="BM55" i="3"/>
  <c r="BU55" i="3" l="1"/>
  <c r="BU56" i="3"/>
  <c r="BV56" i="3"/>
  <c r="BP45" i="3"/>
  <c r="BP52" i="3" s="1"/>
  <c r="BM53" i="3"/>
  <c r="BM54" i="3"/>
  <c r="BJ59" i="3"/>
  <c r="BH59" i="3"/>
  <c r="BH62" i="3"/>
  <c r="BI59" i="3"/>
  <c r="BH60" i="3"/>
  <c r="BN46" i="3"/>
  <c r="BP47" i="3"/>
  <c r="BI62" i="3" l="1"/>
  <c r="BI63" i="3" s="1"/>
  <c r="BI60" i="3"/>
  <c r="BH63" i="3"/>
  <c r="BH61" i="3"/>
  <c r="BV53" i="3"/>
  <c r="BU53" i="3"/>
  <c r="BV52" i="3"/>
  <c r="BU54" i="3"/>
  <c r="BV54" i="3"/>
  <c r="BP51" i="3"/>
  <c r="BP49" i="3"/>
  <c r="BV55" i="3"/>
  <c r="BJ62" i="3" l="1"/>
  <c r="BJ60" i="3"/>
  <c r="BK60" i="3" l="1"/>
  <c r="BK62" i="3"/>
  <c r="BK63" i="3" s="1"/>
  <c r="BJ63" i="3"/>
  <c r="BL62" i="3" l="1"/>
  <c r="BL60" i="3"/>
  <c r="BM62" i="3" l="1"/>
  <c r="BM60" i="3"/>
  <c r="BL63" i="3"/>
  <c r="BN62" i="3" l="1"/>
  <c r="BN60" i="3"/>
  <c r="BM63" i="3"/>
  <c r="BM73" i="3" s="1"/>
  <c r="BU73" i="3" s="1"/>
  <c r="BM72" i="3" l="1"/>
  <c r="BM70" i="3"/>
  <c r="BM71" i="3"/>
  <c r="BH76" i="3"/>
  <c r="BH77" i="3"/>
  <c r="BJ76" i="3"/>
  <c r="BI76" i="3"/>
  <c r="BH79" i="3"/>
  <c r="BN63" i="3"/>
  <c r="BP62" i="3" s="1"/>
  <c r="BP69" i="3" s="1"/>
  <c r="BP64" i="3"/>
  <c r="BI79" i="3" l="1"/>
  <c r="BI80" i="3" s="1"/>
  <c r="BI77" i="3"/>
  <c r="BU71" i="3"/>
  <c r="BV72" i="3"/>
  <c r="BV70" i="3"/>
  <c r="BU70" i="3"/>
  <c r="BV71" i="3"/>
  <c r="BP68" i="3"/>
  <c r="BV69" i="3" s="1"/>
  <c r="BP66" i="3"/>
  <c r="BH80" i="3"/>
  <c r="BH78" i="3"/>
  <c r="BV73" i="3"/>
  <c r="BU72" i="3"/>
  <c r="BJ79" i="3" l="1"/>
  <c r="BJ77" i="3"/>
  <c r="BK79" i="3" l="1"/>
  <c r="BK80" i="3" s="1"/>
  <c r="BK77" i="3"/>
  <c r="BJ80" i="3"/>
  <c r="BL77" i="3" l="1"/>
  <c r="BL79" i="3"/>
  <c r="BL80" i="3" l="1"/>
  <c r="BM79" i="3"/>
  <c r="BM77" i="3"/>
  <c r="BN79" i="3" l="1"/>
  <c r="BN77" i="3"/>
  <c r="BM80" i="3"/>
  <c r="BM88" i="3"/>
  <c r="BM87" i="3"/>
  <c r="BM89" i="3"/>
  <c r="BM90" i="3"/>
  <c r="BU90" i="3" l="1"/>
  <c r="BV90" i="3"/>
  <c r="BU89" i="3"/>
  <c r="BV89" i="3"/>
  <c r="BU87" i="3"/>
  <c r="BU88" i="3"/>
  <c r="BV88" i="3"/>
  <c r="BI93" i="3"/>
  <c r="BH93" i="3"/>
  <c r="BH95" i="3" s="1"/>
  <c r="BH94" i="3"/>
  <c r="BH96" i="3"/>
  <c r="BJ93" i="3"/>
  <c r="BN80" i="3"/>
  <c r="BP79" i="3" s="1"/>
  <c r="BP86" i="3" s="1"/>
  <c r="BV87" i="3" s="1"/>
  <c r="BP81" i="3"/>
  <c r="BH97" i="3" l="1"/>
  <c r="BP85" i="3"/>
  <c r="BP83" i="3"/>
  <c r="BI94" i="3"/>
  <c r="BI96" i="3"/>
  <c r="BI97" i="3" s="1"/>
  <c r="BV86" i="3"/>
  <c r="BJ96" i="3" l="1"/>
  <c r="BJ97" i="3" s="1"/>
  <c r="BJ94" i="3"/>
  <c r="BK96" i="3" l="1"/>
  <c r="BK94" i="3"/>
  <c r="BL94" i="3" l="1"/>
  <c r="BL96" i="3"/>
  <c r="BL97" i="3" s="1"/>
  <c r="BK97" i="3"/>
  <c r="BM94" i="3" l="1"/>
  <c r="BM96" i="3"/>
  <c r="BM97" i="3" l="1"/>
  <c r="BP96" i="3" s="1"/>
  <c r="BP103" i="3" s="1"/>
  <c r="BN96" i="3"/>
  <c r="BN97" i="3" s="1"/>
  <c r="BN94" i="3"/>
  <c r="BH110" i="3" l="1"/>
  <c r="BH113" i="3"/>
  <c r="BH111" i="3"/>
  <c r="BJ110" i="3"/>
  <c r="BI110" i="3"/>
  <c r="BP98" i="3"/>
  <c r="BM106" i="3"/>
  <c r="BM105" i="3"/>
  <c r="BM104" i="3"/>
  <c r="BM107" i="3"/>
  <c r="BV104" i="3" l="1"/>
  <c r="BU104" i="3"/>
  <c r="BU105" i="3"/>
  <c r="BV105" i="3"/>
  <c r="BU107" i="3"/>
  <c r="BV107" i="3"/>
  <c r="BU106" i="3"/>
  <c r="BV106" i="3"/>
  <c r="BP100" i="3"/>
  <c r="BP102" i="3"/>
  <c r="BV103" i="3" s="1"/>
  <c r="BI113" i="3"/>
  <c r="BI114" i="3" s="1"/>
  <c r="BI111" i="3"/>
  <c r="BH114" i="3"/>
  <c r="BH112" i="3"/>
  <c r="BJ113" i="3" l="1"/>
  <c r="BJ114" i="3" s="1"/>
  <c r="BJ111" i="3"/>
  <c r="BK111" i="3" l="1"/>
  <c r="BK113" i="3"/>
  <c r="BK114" i="3" l="1"/>
  <c r="BL111" i="3"/>
  <c r="BL113" i="3"/>
  <c r="BL114" i="3" s="1"/>
  <c r="BM113" i="3" l="1"/>
  <c r="BM111" i="3"/>
  <c r="BN111" i="3" l="1"/>
  <c r="BN113" i="3"/>
  <c r="BM114" i="3"/>
  <c r="BM121" i="3"/>
  <c r="BM124" i="3"/>
  <c r="BM123" i="3"/>
  <c r="BM122" i="3"/>
  <c r="BU122" i="3" l="1"/>
  <c r="BV122" i="3"/>
  <c r="BU123" i="3"/>
  <c r="BV123" i="3"/>
  <c r="BU124" i="3"/>
  <c r="BV124" i="3"/>
  <c r="BU121" i="3"/>
  <c r="BP113" i="3"/>
  <c r="BP120" i="3" s="1"/>
  <c r="BV121" i="3" s="1"/>
  <c r="BN114" i="3"/>
  <c r="BP115" i="3"/>
  <c r="BH130" i="3"/>
  <c r="BH128" i="3"/>
  <c r="BJ127" i="3"/>
  <c r="BI127" i="3"/>
  <c r="BH127" i="3"/>
  <c r="BH131" i="3" l="1"/>
  <c r="BV120" i="3"/>
  <c r="BH129" i="3"/>
  <c r="BP117" i="3"/>
  <c r="BP119" i="3"/>
  <c r="BI130" i="3"/>
  <c r="BI131" i="3" s="1"/>
  <c r="BI128" i="3"/>
  <c r="BJ130" i="3" l="1"/>
  <c r="BJ131" i="3" s="1"/>
  <c r="BJ128" i="3"/>
  <c r="BK128" i="3" l="1"/>
  <c r="BK130" i="3"/>
  <c r="BL130" i="3" l="1"/>
  <c r="BL131" i="3" s="1"/>
  <c r="BL128" i="3"/>
  <c r="BK131" i="3"/>
  <c r="BM128" i="3" l="1"/>
  <c r="BM130" i="3"/>
  <c r="BM131" i="3" l="1"/>
  <c r="BN128" i="3"/>
  <c r="BN130" i="3"/>
  <c r="BN131" i="3" l="1"/>
  <c r="BP132" i="3"/>
  <c r="BP130" i="3"/>
  <c r="BP137" i="3" s="1"/>
  <c r="BM140" i="3"/>
  <c r="BM139" i="3"/>
  <c r="BM138" i="3"/>
  <c r="BM141" i="3"/>
  <c r="BU141" i="3" l="1"/>
  <c r="BV141" i="3"/>
  <c r="BU139" i="3"/>
  <c r="V5" i="3" s="1"/>
  <c r="BV139" i="3"/>
  <c r="BV138" i="3"/>
  <c r="BU138" i="3"/>
  <c r="BU140" i="3"/>
  <c r="BV140" i="3"/>
  <c r="BV137" i="3"/>
  <c r="U3" i="3" s="1"/>
  <c r="BP134" i="3"/>
  <c r="BP136" i="3"/>
  <c r="V4" i="3" l="1"/>
  <c r="U4" i="3"/>
</calcChain>
</file>

<file path=xl/comments1.xml><?xml version="1.0" encoding="utf-8"?>
<comments xmlns="http://schemas.openxmlformats.org/spreadsheetml/2006/main">
  <authors>
    <author>福岡県県土整備部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<sst xmlns="http://schemas.openxmlformats.org/spreadsheetml/2006/main" count="1184" uniqueCount="47">
  <si>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</si>
  <si>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対象期間</t>
    <rPh sb="0" eb="2">
      <t>タイショウ</t>
    </rPh>
    <rPh sb="2" eb="4">
      <t>キカン</t>
    </rPh>
    <phoneticPr fontId="2"/>
  </si>
  <si>
    <t>閉所日数</t>
    <rPh sb="0" eb="2">
      <t>ヘイショ</t>
    </rPh>
    <rPh sb="2" eb="4">
      <t>ニッスウ</t>
    </rPh>
    <phoneticPr fontId="2"/>
  </si>
  <si>
    <t>閉所率</t>
    <rPh sb="0" eb="2">
      <t>ヘイショ</t>
    </rPh>
    <rPh sb="2" eb="3">
      <t>リツ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</si>
  <si>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</si>
  <si>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工事名</t>
    <rPh sb="0" eb="3">
      <t>コウジメイ</t>
    </rPh>
    <phoneticPr fontId="2"/>
  </si>
  <si>
    <t>：</t>
    <phoneticPr fontId="2"/>
  </si>
  <si>
    <t>計画</t>
    <rPh sb="0" eb="2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</si>
  <si>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</si>
  <si>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</si>
  <si>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実績</t>
    <rPh sb="0" eb="2">
      <t>ジッセキ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</si>
  <si>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</si>
  <si>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</si>
  <si>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工事期間</t>
    <rPh sb="0" eb="2">
      <t>コウジ</t>
    </rPh>
    <rPh sb="2" eb="4">
      <t>キカン</t>
    </rPh>
    <phoneticPr fontId="2"/>
  </si>
  <si>
    <t>統一現場閉所</t>
    <rPh sb="0" eb="4">
      <t>トウイツゲンバ</t>
    </rPh>
    <rPh sb="4" eb="6">
      <t>ヘイショ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</si>
  <si>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</si>
  <si>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</si>
  <si>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</si>
  <si>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</si>
  <si>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曜日</t>
    <rPh sb="0" eb="2">
      <t>ヨウビ</t>
    </rPh>
    <phoneticPr fontId="2"/>
  </si>
  <si>
    <t>対象期間外</t>
    <rPh sb="0" eb="5">
      <t>タイショウキカンガイ</t>
    </rPh>
    <phoneticPr fontId="2"/>
  </si>
  <si>
    <t>対象期間外</t>
    <rPh sb="0" eb="2">
      <t>タイショウ</t>
    </rPh>
    <rPh sb="2" eb="5">
      <t>キカンガイ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</si>
  <si>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</si>
  <si>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</si>
  <si>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</si>
  <si>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</si>
  <si>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</si>
  <si>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</si>
  <si>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第４土曜（実施）</t>
    <rPh sb="5" eb="7">
      <t>ジッシ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</si>
  <si>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</si>
  <si>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</si>
  <si>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</si>
  <si>
    <t>休日取得計画・実績表（完全週休２日（土日）工事）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8" eb="20">
      <t>ドニチ</t>
    </rPh>
    <rPh sb="21" eb="23">
      <t>コウジ</t>
    </rPh>
    <phoneticPr fontId="2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</si>
  <si>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2"/>
  </si>
  <si>
    <t>工事名</t>
    <rPh sb="0" eb="2">
      <t>コウジ</t>
    </rPh>
    <rPh sb="2" eb="3">
      <t>メイ</t>
    </rPh>
    <phoneticPr fontId="2"/>
  </si>
  <si>
    <t>　　　完全週休２日（土日）達成状況</t>
    <rPh sb="3" eb="5">
      <t>カンゼン</t>
    </rPh>
    <rPh sb="5" eb="7">
      <t>シュウキュウ</t>
    </rPh>
    <rPh sb="8" eb="9">
      <t>ニチ</t>
    </rPh>
    <rPh sb="10" eb="12">
      <t>ドニチ</t>
    </rPh>
    <rPh sb="13" eb="15">
      <t>タッセイ</t>
    </rPh>
    <rPh sb="15" eb="17">
      <t>ジョウキョウ</t>
    </rPh>
    <phoneticPr fontId="2"/>
  </si>
  <si>
    <t>:</t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</si>
  <si>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</si>
  <si>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2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</si>
  <si>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2"/>
  </si>
  <si>
    <t>工事期間：</t>
    <rPh sb="0" eb="2">
      <t>コウジ</t>
    </rPh>
    <rPh sb="2" eb="4">
      <t>キカン</t>
    </rPh>
    <phoneticPr fontId="2"/>
  </si>
  <si>
    <t>日</t>
    <rPh sb="0" eb="1">
      <t>ヒ</t>
    </rPh>
    <phoneticPr fontId="2"/>
  </si>
  <si>
    <t>対象期間外</t>
    <rPh sb="0" eb="2">
      <t>タイショウ</t>
    </rPh>
    <rPh sb="2" eb="4">
      <t>キカン</t>
    </rPh>
    <rPh sb="4" eb="5">
      <t>ガイ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</si>
  <si>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</si>
  <si>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第４土曜（実施）</t>
    <rPh sb="0" eb="1">
      <t>ダイ</t>
    </rPh>
    <rPh sb="2" eb="4">
      <t>ドヨウ</t>
    </rPh>
    <rPh sb="5" eb="7">
      <t>ジッシ</t>
    </rPh>
    <phoneticPr fontId="2"/>
  </si>
  <si>
    <t>第２土曜（実施）</t>
    <rPh sb="0" eb="1">
      <t>ダイ</t>
    </rPh>
    <rPh sb="2" eb="4">
      <t>ドヨウ</t>
    </rPh>
    <rPh sb="5" eb="7">
      <t>ジッシ</t>
    </rPh>
    <phoneticPr fontId="2"/>
  </si>
  <si>
    <t>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</si>
</sst>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</xf>
    <xf numFmtId="0" fontId="4" fillId="0" borderId="0" xfId="1" applyFont="1" applyBorder="1" applyProtection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center" vertical="center"/>
    </xf>
    <xf numFmtId="1" fontId="4" fillId="0" borderId="0" xfId="1" applyNumberFormat="1" applyFont="1" applyProtection="1">
      <alignment vertical="center"/>
    </xf>
    <xf numFmtId="1" fontId="4" fillId="0" borderId="0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shrinkToFit="1"/>
    </xf>
    <xf numFmtId="178" fontId="8" fillId="0" borderId="0" xfId="1" applyNumberFormat="1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0" fontId="4" fillId="0" borderId="0" xfId="1" applyFont="1" applyAlignment="1" applyProtection="1">
      <alignment horizontal="right" vertical="center"/>
    </xf>
    <xf numFmtId="180" fontId="4" fillId="0" borderId="0" xfId="1" applyNumberFormat="1" applyFont="1" applyAlignment="1" applyProtection="1">
      <alignment horizontal="left" vertical="center"/>
    </xf>
    <xf numFmtId="177" fontId="9" fillId="0" borderId="0" xfId="1" applyNumberFormat="1" applyFont="1" applyFill="1" applyBorder="1" applyAlignment="1" applyProtection="1">
      <alignment horizontal="center" vertical="center"/>
    </xf>
    <xf numFmtId="14" fontId="4" fillId="0" borderId="0" xfId="1" applyNumberFormat="1" applyFo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28" xfId="1" applyFont="1" applyBorder="1" applyAlignment="1" applyProtection="1">
      <alignment horizontal="center" vertical="center"/>
    </xf>
    <xf numFmtId="0" fontId="4" fillId="0" borderId="31" xfId="1" applyFont="1" applyBorder="1" applyAlignment="1" applyProtection="1">
      <alignment horizontal="center" vertical="center"/>
    </xf>
    <xf numFmtId="181" fontId="4" fillId="0" borderId="32" xfId="1" applyNumberFormat="1" applyFont="1" applyBorder="1" applyAlignment="1" applyProtection="1">
      <alignment horizontal="center" vertical="center"/>
    </xf>
    <xf numFmtId="181" fontId="4" fillId="0" borderId="33" xfId="1" applyNumberFormat="1" applyFont="1" applyBorder="1" applyAlignment="1" applyProtection="1">
      <alignment horizontal="center" vertical="center"/>
    </xf>
    <xf numFmtId="55" fontId="4" fillId="0" borderId="33" xfId="1" applyNumberFormat="1" applyFont="1" applyBorder="1" applyAlignment="1" applyProtection="1">
      <alignment horizontal="center" vertical="center"/>
    </xf>
    <xf numFmtId="55" fontId="4" fillId="0" borderId="34" xfId="1" applyNumberFormat="1" applyFont="1" applyBorder="1" applyAlignment="1" applyProtection="1">
      <alignment horizontal="center" vertical="center"/>
    </xf>
    <xf numFmtId="181" fontId="4" fillId="0" borderId="35" xfId="1" applyNumberFormat="1" applyFont="1" applyBorder="1" applyAlignment="1" applyProtection="1">
      <alignment horizontal="center" vertical="center" shrinkToFit="1"/>
    </xf>
    <xf numFmtId="181" fontId="4" fillId="0" borderId="36" xfId="1" applyNumberFormat="1" applyFont="1" applyBorder="1" applyAlignment="1" applyProtection="1">
      <alignment horizontal="center" vertical="center"/>
    </xf>
    <xf numFmtId="0" fontId="10" fillId="0" borderId="37" xfId="1" applyFont="1" applyBorder="1" applyProtection="1">
      <alignment vertical="center"/>
    </xf>
    <xf numFmtId="176" fontId="4" fillId="0" borderId="38" xfId="1" applyNumberFormat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0" xfId="1" applyFont="1" applyFill="1" applyProtection="1">
      <alignment vertical="center"/>
    </xf>
    <xf numFmtId="0" fontId="4" fillId="0" borderId="40" xfId="1" applyFont="1" applyBorder="1" applyProtection="1">
      <alignment vertical="center"/>
    </xf>
    <xf numFmtId="176" fontId="4" fillId="0" borderId="41" xfId="1" applyNumberFormat="1" applyFont="1" applyBorder="1" applyAlignment="1" applyProtection="1">
      <alignment horizontal="center" vertical="center"/>
    </xf>
    <xf numFmtId="0" fontId="8" fillId="0" borderId="0" xfId="1" applyFont="1" applyFill="1" applyProtection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 applyProtection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9" xfId="1" applyFont="1" applyBorder="1" applyProtection="1">
      <alignment vertical="center"/>
    </xf>
    <xf numFmtId="177" fontId="4" fillId="0" borderId="50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 shrinkToFit="1"/>
    </xf>
    <xf numFmtId="0" fontId="11" fillId="0" borderId="0" xfId="1" applyFont="1" applyAlignment="1" applyProtection="1">
      <alignment horizontal="left" vertical="center"/>
    </xf>
    <xf numFmtId="0" fontId="4" fillId="0" borderId="37" xfId="1" applyFont="1" applyBorder="1" applyAlignment="1" applyProtection="1">
      <alignment horizontal="center" vertical="center"/>
    </xf>
    <xf numFmtId="55" fontId="4" fillId="0" borderId="36" xfId="1" applyNumberFormat="1" applyFont="1" applyBorder="1" applyAlignment="1" applyProtection="1">
      <alignment horizontal="center" vertical="center"/>
    </xf>
    <xf numFmtId="55" fontId="4" fillId="0" borderId="38" xfId="1" applyNumberFormat="1" applyFont="1" applyBorder="1" applyAlignment="1" applyProtection="1">
      <alignment horizontal="center" vertical="center"/>
    </xf>
    <xf numFmtId="0" fontId="4" fillId="0" borderId="42" xfId="1" applyFont="1" applyBorder="1" applyAlignment="1" applyProtection="1">
      <alignment horizontal="center" vertical="center"/>
    </xf>
    <xf numFmtId="181" fontId="4" fillId="0" borderId="37" xfId="1" applyNumberFormat="1" applyFont="1" applyBorder="1" applyAlignment="1" applyProtection="1">
      <alignment horizontal="center" vertical="center" shrinkToFit="1"/>
    </xf>
    <xf numFmtId="0" fontId="4" fillId="0" borderId="31" xfId="1" applyFont="1" applyFill="1" applyBorder="1" applyAlignment="1" applyProtection="1">
      <alignment horizontal="center" vertical="center"/>
    </xf>
    <xf numFmtId="0" fontId="4" fillId="0" borderId="0" xfId="1" applyFont="1" applyFill="1" applyBorder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13" fillId="0" borderId="0" xfId="3" applyFont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6" fillId="0" borderId="0" xfId="3" applyFont="1">
      <alignment vertical="center"/>
    </xf>
    <xf numFmtId="177" fontId="13" fillId="3" borderId="0" xfId="3" applyNumberFormat="1" applyFont="1" applyFill="1" applyAlignment="1">
      <alignment horizontal="center" vertical="center"/>
    </xf>
    <xf numFmtId="0" fontId="17" fillId="0" borderId="0" xfId="3" applyFont="1">
      <alignment vertical="center"/>
    </xf>
    <xf numFmtId="58" fontId="13" fillId="3" borderId="0" xfId="3" applyNumberFormat="1" applyFont="1" applyFill="1" applyAlignment="1">
      <alignment horizontal="centerContinuous" vertical="center"/>
    </xf>
    <xf numFmtId="0" fontId="13" fillId="3" borderId="0" xfId="3" applyFont="1" applyFill="1" applyAlignment="1">
      <alignment horizontal="centerContinuous" vertical="center"/>
    </xf>
    <xf numFmtId="182" fontId="18" fillId="3" borderId="0" xfId="3" applyNumberFormat="1" applyFont="1" applyFill="1" applyAlignment="1">
      <alignment horizontal="center" vertical="center"/>
    </xf>
    <xf numFmtId="0" fontId="13" fillId="0" borderId="0" xfId="3" applyFont="1" applyFill="1" applyAlignment="1">
      <alignment horizontal="centerContinuous" vertical="center"/>
    </xf>
    <xf numFmtId="182" fontId="18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58" fontId="13" fillId="0" borderId="0" xfId="3" applyNumberFormat="1" applyFont="1" applyFill="1" applyAlignment="1">
      <alignment horizontal="centerContinuous" vertical="center"/>
    </xf>
    <xf numFmtId="0" fontId="19" fillId="0" borderId="0" xfId="3" applyFont="1">
      <alignment vertical="center"/>
    </xf>
    <xf numFmtId="183" fontId="19" fillId="0" borderId="0" xfId="3" applyNumberFormat="1" applyFont="1">
      <alignment vertical="center"/>
    </xf>
    <xf numFmtId="0" fontId="13" fillId="0" borderId="28" xfId="3" applyFont="1" applyBorder="1" applyAlignment="1">
      <alignment horizontal="center" vertical="center"/>
    </xf>
    <xf numFmtId="55" fontId="13" fillId="0" borderId="55" xfId="3" applyNumberFormat="1" applyFont="1" applyBorder="1" applyAlignment="1">
      <alignment horizontal="centerContinuous" vertical="center"/>
    </xf>
    <xf numFmtId="0" fontId="13" fillId="0" borderId="56" xfId="3" applyFont="1" applyBorder="1" applyAlignment="1">
      <alignment horizontal="centerContinuous" vertical="center"/>
    </xf>
    <xf numFmtId="0" fontId="13" fillId="0" borderId="57" xfId="3" applyFont="1" applyBorder="1" applyAlignment="1">
      <alignment horizontal="centerContinuous" vertical="center"/>
    </xf>
    <xf numFmtId="0" fontId="13" fillId="0" borderId="31" xfId="3" applyFont="1" applyBorder="1" applyAlignment="1">
      <alignment horizontal="center" vertical="center"/>
    </xf>
    <xf numFmtId="181" fontId="13" fillId="0" borderId="2" xfId="3" applyNumberFormat="1" applyFont="1" applyBorder="1" applyAlignment="1">
      <alignment horizontal="center" vertical="center"/>
    </xf>
    <xf numFmtId="181" fontId="13" fillId="0" borderId="33" xfId="3" applyNumberFormat="1" applyFont="1" applyBorder="1" applyAlignment="1">
      <alignment horizontal="center" vertical="center"/>
    </xf>
    <xf numFmtId="0" fontId="13" fillId="0" borderId="32" xfId="3" applyFont="1" applyBorder="1">
      <alignment vertical="center"/>
    </xf>
    <xf numFmtId="0" fontId="13" fillId="0" borderId="34" xfId="3" applyFont="1" applyBorder="1">
      <alignment vertical="center"/>
    </xf>
    <xf numFmtId="0" fontId="13" fillId="0" borderId="58" xfId="3" applyFont="1" applyBorder="1" applyAlignment="1">
      <alignment horizontal="center" vertical="center"/>
    </xf>
    <xf numFmtId="0" fontId="13" fillId="0" borderId="40" xfId="3" applyFont="1" applyBorder="1">
      <alignment vertical="center"/>
    </xf>
    <xf numFmtId="0" fontId="13" fillId="0" borderId="41" xfId="3" applyFont="1" applyBorder="1">
      <alignment vertical="center"/>
    </xf>
    <xf numFmtId="181" fontId="13" fillId="0" borderId="41" xfId="3" applyNumberFormat="1" applyFont="1" applyBorder="1">
      <alignment vertical="center"/>
    </xf>
    <xf numFmtId="177" fontId="21" fillId="0" borderId="41" xfId="3" applyNumberFormat="1" applyFont="1" applyBorder="1">
      <alignment vertical="center"/>
    </xf>
    <xf numFmtId="177" fontId="13" fillId="0" borderId="41" xfId="3" applyNumberFormat="1" applyFont="1" applyBorder="1">
      <alignment vertical="center"/>
    </xf>
    <xf numFmtId="0" fontId="13" fillId="0" borderId="49" xfId="3" applyFont="1" applyBorder="1">
      <alignment vertical="center"/>
    </xf>
    <xf numFmtId="0" fontId="13" fillId="0" borderId="5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2" fillId="0" borderId="0" xfId="3" applyFont="1" applyBorder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Border="1">
      <alignment vertical="center"/>
    </xf>
    <xf numFmtId="0" fontId="13" fillId="0" borderId="0" xfId="3" applyFont="1" applyAlignment="1">
      <alignment vertical="center"/>
    </xf>
    <xf numFmtId="184" fontId="19" fillId="0" borderId="0" xfId="3" applyNumberFormat="1" applyFont="1">
      <alignment vertical="center"/>
    </xf>
    <xf numFmtId="183" fontId="19" fillId="0" borderId="0" xfId="3" applyNumberFormat="1" applyFont="1" applyBorder="1">
      <alignment vertical="center"/>
    </xf>
    <xf numFmtId="55" fontId="13" fillId="0" borderId="0" xfId="3" applyNumberFormat="1" applyFont="1" applyBorder="1" applyAlignment="1">
      <alignment horizontal="centerContinuous" vertical="center"/>
    </xf>
    <xf numFmtId="0" fontId="13" fillId="0" borderId="0" xfId="3" applyFont="1" applyBorder="1" applyAlignment="1">
      <alignment horizontal="centerContinuous" vertical="center"/>
    </xf>
    <xf numFmtId="181" fontId="13" fillId="0" borderId="0" xfId="3" applyNumberFormat="1" applyFont="1" applyBorder="1" applyAlignment="1">
      <alignment horizontal="center" vertical="center"/>
    </xf>
    <xf numFmtId="177" fontId="13" fillId="0" borderId="0" xfId="3" applyNumberFormat="1" applyFont="1" applyBorder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 applyProtection="1">
      <alignment horizontal="center" vertical="center"/>
    </xf>
    <xf numFmtId="0" fontId="4" fillId="0" borderId="4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55" fontId="6" fillId="0" borderId="51" xfId="1" applyNumberFormat="1" applyFont="1" applyBorder="1" applyAlignment="1" applyProtection="1">
      <alignment horizontal="center" vertical="center"/>
    </xf>
    <xf numFmtId="55" fontId="6" fillId="0" borderId="29" xfId="1" applyNumberFormat="1" applyFont="1" applyBorder="1" applyAlignment="1" applyProtection="1">
      <alignment horizontal="center" vertical="center"/>
    </xf>
    <xf numFmtId="55" fontId="6" fillId="0" borderId="30" xfId="1" applyNumberFormat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 wrapText="1" shrinkToFit="1"/>
    </xf>
    <xf numFmtId="0" fontId="10" fillId="0" borderId="42" xfId="1" applyFont="1" applyBorder="1" applyAlignment="1" applyProtection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left" vertical="center" shrinkToFit="1"/>
    </xf>
    <xf numFmtId="178" fontId="4" fillId="2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right" vertical="center"/>
    </xf>
    <xf numFmtId="0" fontId="4" fillId="0" borderId="0" xfId="1" applyNumberFormat="1" applyFont="1" applyAlignment="1" applyProtection="1">
      <alignment horizontal="left" vertical="center"/>
    </xf>
    <xf numFmtId="179" fontId="4" fillId="0" borderId="0" xfId="1" applyNumberFormat="1" applyFont="1" applyAlignment="1" applyProtection="1">
      <alignment horizontal="left" vertical="center"/>
    </xf>
    <xf numFmtId="0" fontId="4" fillId="0" borderId="24" xfId="1" applyFont="1" applyBorder="1" applyAlignment="1" applyProtection="1">
      <alignment horizontal="center" vertical="center" shrinkToFit="1"/>
    </xf>
    <xf numFmtId="0" fontId="4" fillId="0" borderId="25" xfId="1" applyFont="1" applyBorder="1" applyAlignment="1" applyProtection="1">
      <alignment horizontal="center" vertical="center" shrinkToFit="1"/>
    </xf>
    <xf numFmtId="0" fontId="4" fillId="0" borderId="25" xfId="1" applyFont="1" applyBorder="1" applyAlignment="1" applyProtection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left" vertical="center"/>
    </xf>
    <xf numFmtId="178" fontId="8" fillId="2" borderId="6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176" fontId="4" fillId="0" borderId="20" xfId="1" applyNumberFormat="1" applyFont="1" applyBorder="1" applyAlignment="1" applyProtection="1">
      <alignment horizontal="center" vertical="center"/>
    </xf>
    <xf numFmtId="176" fontId="4" fillId="0" borderId="19" xfId="1" applyNumberFormat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 shrinkToFit="1"/>
    </xf>
    <xf numFmtId="0" fontId="4" fillId="0" borderId="2" xfId="1" applyFont="1" applyBorder="1" applyAlignment="1" applyProtection="1">
      <alignment horizontal="center" vertical="center" shrinkToFit="1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176" fontId="4" fillId="0" borderId="11" xfId="1" applyNumberFormat="1" applyFont="1" applyBorder="1" applyAlignment="1" applyProtection="1">
      <alignment horizontal="center" vertical="center"/>
    </xf>
    <xf numFmtId="176" fontId="4" fillId="0" borderId="10" xfId="1" applyNumberFormat="1" applyFont="1" applyBorder="1" applyAlignment="1" applyProtection="1">
      <alignment horizontal="center" vertical="center"/>
    </xf>
    <xf numFmtId="0" fontId="4" fillId="0" borderId="10" xfId="1" applyNumberFormat="1" applyFont="1" applyBorder="1" applyAlignment="1" applyProtection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 textRotation="255"/>
    </xf>
    <xf numFmtId="0" fontId="13" fillId="0" borderId="39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20" fillId="0" borderId="52" xfId="3" applyFont="1" applyBorder="1" applyAlignment="1">
      <alignment vertical="center" textRotation="255"/>
    </xf>
    <xf numFmtId="0" fontId="20" fillId="0" borderId="36" xfId="3" applyFont="1" applyBorder="1" applyAlignment="1">
      <alignment vertical="center" textRotation="255"/>
    </xf>
    <xf numFmtId="0" fontId="20" fillId="0" borderId="12" xfId="3" applyFont="1" applyBorder="1" applyAlignment="1">
      <alignment vertical="center" textRotation="255"/>
    </xf>
    <xf numFmtId="0" fontId="20" fillId="0" borderId="38" xfId="3" applyFont="1" applyBorder="1" applyAlignment="1">
      <alignment vertical="center" textRotation="255"/>
    </xf>
    <xf numFmtId="0" fontId="20" fillId="0" borderId="44" xfId="3" applyFont="1" applyBorder="1" applyAlignment="1">
      <alignment vertical="center" textRotation="255"/>
    </xf>
    <xf numFmtId="0" fontId="20" fillId="0" borderId="37" xfId="3" applyFont="1" applyBorder="1" applyAlignment="1">
      <alignment vertical="center" textRotation="255"/>
    </xf>
    <xf numFmtId="0" fontId="13" fillId="0" borderId="0" xfId="3" applyFont="1" applyAlignment="1">
      <alignment horizontal="left" vertical="center"/>
    </xf>
    <xf numFmtId="58" fontId="13" fillId="3" borderId="0" xfId="3" applyNumberFormat="1" applyFont="1" applyFill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</cellXfs>
  <cellStyles count="4">
    <cellStyle name="パーセント 7" xfId="2"/>
    <cellStyle name="標準" xfId="0" builtinId="0"/>
    <cellStyle name="標準 21" xfId="1"/>
    <cellStyle name="標準 24" xfId="3"/>
  </cellStyles>
  <dxfs count="1018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externalLink" Target="externalLinks/externalLink1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3.xml" /><Relationship Id="rId4" Type="http://schemas.openxmlformats.org/officeDocument/2006/relationships/externalLink" Target="externalLinks/externalLink2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19723331" y="20754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0542597" y="495415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5611803" y="6201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定履歴"/>
      <sheetName val="提出書類一覧"/>
      <sheetName val="入力シート"/>
      <sheetName val="010"/>
      <sheetName val="020"/>
      <sheetName val="021"/>
      <sheetName val="022"/>
      <sheetName val="030"/>
      <sheetName val="040"/>
      <sheetName val="050"/>
      <sheetName val="060"/>
      <sheetName val="080"/>
      <sheetName val="090"/>
      <sheetName val="100-1"/>
      <sheetName val="100-2"/>
      <sheetName val="110"/>
      <sheetName val="120"/>
      <sheetName val="130"/>
      <sheetName val="140"/>
      <sheetName val="150"/>
      <sheetName val="160"/>
      <sheetName val="170"/>
      <sheetName val="180"/>
      <sheetName val="190"/>
      <sheetName val="200"/>
      <sheetName val="210"/>
      <sheetName val="220"/>
      <sheetName val="ICT土工1000m3以上"/>
      <sheetName val="ICT土工1000m3未満"/>
      <sheetName val="ICT作業土工（床掘）"/>
      <sheetName val="ICT舗装工"/>
      <sheetName val="ICT河川浚渫工"/>
      <sheetName val="ICT付帯構造物設置工"/>
      <sheetName val="ICT法面工"/>
      <sheetName val="ICT地盤改良工"/>
      <sheetName val="ICT舗装工（修繕工）"/>
      <sheetName val="ICT基礎工"/>
      <sheetName val="ICT擁壁工"/>
      <sheetName val="ICT構造物工（橋梁上部）"/>
      <sheetName val="ICT構造物工（橋脚・橋台）"/>
      <sheetName val="ICTコンクリート堰堤工"/>
      <sheetName val="ICT範囲図"/>
      <sheetName val="ICTチェックシート"/>
      <sheetName val="230"/>
      <sheetName val="230-1"/>
      <sheetName val="230-１-例"/>
      <sheetName val="230-2"/>
      <sheetName val="230-2-例"/>
      <sheetName val="230-3(交替制・完全)"/>
      <sheetName val="230-3-例"/>
      <sheetName val="230-4(現場閉所・完全)"/>
      <sheetName val="230-4-例"/>
      <sheetName val="230-5(9か月以内の工期) "/>
      <sheetName val="230-6(9か月を超える工期)"/>
      <sheetName val="230-5,6-例"/>
      <sheetName val="240"/>
      <sheetName val="250"/>
      <sheetName val="270"/>
      <sheetName val="280"/>
      <sheetName val="290"/>
      <sheetName val="300"/>
      <sheetName val="310"/>
      <sheetName val="320"/>
      <sheetName val="330"/>
      <sheetName val="340"/>
      <sheetName val="340-2"/>
      <sheetName val="350"/>
      <sheetName val="360"/>
      <sheetName val="370"/>
      <sheetName val="380"/>
      <sheetName val="390"/>
      <sheetName val="390-1"/>
      <sheetName val="400"/>
      <sheetName val="410"/>
      <sheetName val="1220-1"/>
      <sheetName val="1220-2"/>
      <sheetName val="1220-3"/>
      <sheetName val="1270"/>
    </sheetNames>
    <sheetDataSet>
      <sheetData sheetId="0" refreshError="1"/>
      <sheetData sheetId="1" refreshError="1"/>
      <sheetData sheetId="2">
        <row r="10">
          <cell r="C10" t="str">
            <v>県道博多天神線排水性舗装工事（第２工区）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2"/>
  <sheetViews>
    <sheetView tabSelected="1" view="pageBreakPreview" zoomScaleNormal="100" zoomScaleSheetLayoutView="100" workbookViewId="0">
      <selection activeCell="K46" sqref="K46:K47"/>
    </sheetView>
  </sheetViews>
  <sheetFormatPr defaultColWidth="8.09765625" defaultRowHeight="18" x14ac:dyDescent="0.45"/>
  <cols>
    <col min="1" max="1" width="3.296875" customWidth="1"/>
    <col min="2" max="2" width="9.8984375" customWidth="1"/>
    <col min="3" max="33" width="3.3984375" customWidth="1"/>
    <col min="34" max="34" width="10" customWidth="1"/>
    <col min="35" max="35" width="7.59765625" bestFit="1" customWidth="1"/>
  </cols>
  <sheetData>
    <row r="1" spans="2:38" ht="19.8" thickBot="1" x14ac:dyDescent="0.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5"/>
      <c r="AJ1" s="4"/>
      <c r="AK1" s="4"/>
      <c r="AL1" s="6"/>
    </row>
    <row r="2" spans="2:38" ht="13.5" customHeight="1" thickBot="1" x14ac:dyDescent="0.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2"/>
      <c r="S2" s="7"/>
      <c r="T2" s="8"/>
      <c r="U2" s="163" t="s">
        <v>1</v>
      </c>
      <c r="V2" s="164"/>
      <c r="W2" s="163" t="s">
        <v>2</v>
      </c>
      <c r="X2" s="164"/>
      <c r="Y2" s="165" t="s">
        <v>3</v>
      </c>
      <c r="Z2" s="166"/>
      <c r="AA2" s="2"/>
      <c r="AB2" s="138" t="s">
        <v>4</v>
      </c>
      <c r="AC2" s="139"/>
      <c r="AD2" s="139"/>
      <c r="AE2" s="139"/>
      <c r="AF2" s="139"/>
      <c r="AG2" s="139"/>
      <c r="AH2" s="9" t="str">
        <f>IF(AND(AH3="未達成",Y3&lt;0.285),"未達成","達成")</f>
        <v>未達成</v>
      </c>
      <c r="AI2" s="4"/>
      <c r="AJ2" s="4"/>
      <c r="AK2" s="4"/>
      <c r="AL2" s="6"/>
    </row>
    <row r="3" spans="2:38" ht="13.5" customHeight="1" thickBot="1" x14ac:dyDescent="0.5">
      <c r="B3" s="152" t="s">
        <v>5</v>
      </c>
      <c r="C3" s="152"/>
      <c r="D3" s="152"/>
      <c r="E3" s="152"/>
      <c r="F3" s="2" t="s">
        <v>6</v>
      </c>
      <c r="G3" s="10"/>
      <c r="H3" s="10"/>
      <c r="I3" s="11"/>
      <c r="J3" s="10"/>
      <c r="K3" s="10"/>
      <c r="L3" s="10"/>
      <c r="M3" s="10"/>
      <c r="N3" s="10"/>
      <c r="O3" s="10"/>
      <c r="P3" s="10"/>
      <c r="Q3" s="2"/>
      <c r="R3" s="4"/>
      <c r="S3" s="167" t="s">
        <v>7</v>
      </c>
      <c r="T3" s="168"/>
      <c r="U3" s="169">
        <f>+AI12+AI28+AI44+AI60+AI76+AI92+AI108+AI124+AI140+AI156+AI172+AI188+AI204+AI220+AI236+AI252+AI268+AI284+AI300+AI316+AI332</f>
        <v>31</v>
      </c>
      <c r="V3" s="170"/>
      <c r="W3" s="169">
        <f>AI13+AI29+AI45+AI61+AI77+AI93+AI109+AI125+AI141+AI157+AI173+AI189+AI205+AI221+AI237+AI253+AI269+AI285+AI301+AI317+AI333</f>
        <v>0</v>
      </c>
      <c r="X3" s="171"/>
      <c r="Y3" s="172">
        <f>ROUNDDOWN(W3/U3,3)</f>
        <v>0</v>
      </c>
      <c r="Z3" s="173"/>
      <c r="AA3" s="2"/>
      <c r="AB3" s="150" t="s">
        <v>8</v>
      </c>
      <c r="AC3" s="151"/>
      <c r="AD3" s="151"/>
      <c r="AE3" s="151"/>
      <c r="AF3" s="151"/>
      <c r="AG3" s="151"/>
      <c r="AH3" s="12" t="str">
        <f>IF(COUNTIF(AL10:AL337,"NG")&gt;=1,"未達成","達成")</f>
        <v>未達成</v>
      </c>
      <c r="AI3" s="4"/>
      <c r="AJ3" s="13"/>
      <c r="AK3" s="4"/>
      <c r="AL3" s="6"/>
    </row>
    <row r="4" spans="2:38" ht="13.5" customHeight="1" thickBot="1" x14ac:dyDescent="0.5">
      <c r="B4" s="152" t="s">
        <v>9</v>
      </c>
      <c r="C4" s="152"/>
      <c r="D4" s="152"/>
      <c r="E4" s="152"/>
      <c r="F4" s="2" t="s">
        <v>6</v>
      </c>
      <c r="G4" s="153"/>
      <c r="H4" s="154"/>
      <c r="I4" s="154"/>
      <c r="J4" s="155"/>
      <c r="K4" s="2"/>
      <c r="L4" s="2"/>
      <c r="M4" s="2"/>
      <c r="N4" s="2"/>
      <c r="O4" s="2"/>
      <c r="P4" s="2"/>
      <c r="Q4" s="2"/>
      <c r="R4" s="4"/>
      <c r="S4" s="156" t="s">
        <v>10</v>
      </c>
      <c r="T4" s="157"/>
      <c r="U4" s="158">
        <f>+U3</f>
        <v>31</v>
      </c>
      <c r="V4" s="159"/>
      <c r="W4" s="158">
        <f>+AI15+AI31+AI47+AI63+AI79+AI95+AI111+AI127+AI143+AI159+AI175+AI191+AI207+AI223+AI239+AI255+AI271+AI287+AI303+AI319+AI335</f>
        <v>0</v>
      </c>
      <c r="X4" s="160"/>
      <c r="Y4" s="161">
        <f>ROUNDDOWN(W4/U4,3)</f>
        <v>0</v>
      </c>
      <c r="Z4" s="162"/>
      <c r="AA4" s="2"/>
      <c r="AB4" s="138" t="s">
        <v>11</v>
      </c>
      <c r="AC4" s="139"/>
      <c r="AD4" s="139"/>
      <c r="AE4" s="139"/>
      <c r="AF4" s="139"/>
      <c r="AG4" s="139"/>
      <c r="AH4" s="9" t="str">
        <f>IF(AND(AH5="未達成",Y4&lt;0.285),"未達成","達成")</f>
        <v>未達成</v>
      </c>
      <c r="AI4" s="14"/>
      <c r="AJ4" s="4"/>
      <c r="AK4" s="13"/>
      <c r="AL4" s="6"/>
    </row>
    <row r="5" spans="2:38" ht="13.5" customHeight="1" thickTop="1" thickBot="1" x14ac:dyDescent="0.5">
      <c r="B5" s="140" t="s">
        <v>12</v>
      </c>
      <c r="C5" s="140"/>
      <c r="D5" s="140"/>
      <c r="E5" s="140"/>
      <c r="F5" s="2" t="s">
        <v>6</v>
      </c>
      <c r="G5" s="141"/>
      <c r="H5" s="141"/>
      <c r="I5" s="141"/>
      <c r="J5" s="141"/>
      <c r="K5" s="2"/>
      <c r="L5" s="142" t="s">
        <v>13</v>
      </c>
      <c r="M5" s="142"/>
      <c r="N5" s="142"/>
      <c r="O5" s="2" t="s">
        <v>6</v>
      </c>
      <c r="P5" s="143">
        <f>+G5-G4+1</f>
        <v>1</v>
      </c>
      <c r="Q5" s="144"/>
      <c r="R5" s="144"/>
      <c r="S5" s="145" t="s">
        <v>14</v>
      </c>
      <c r="T5" s="146"/>
      <c r="U5" s="147">
        <f>AI18+AI34+AI50+AI66+AI82+AI98+AI114+AI130+AI146+AI162+AI178+AI194+AI210+AI226+AI242+AI258+AI274+AI290+AI306+AI322+AI338+AI20+AI36+AI52+AI68+AI84+AI100+AI116+AI132+AI148+AI164+AI180+AI196+AI212+AI228+AI244+AI260+AI276+AI292+AI308+AI324+AI340</f>
        <v>2</v>
      </c>
      <c r="V5" s="147"/>
      <c r="W5" s="147">
        <f>AI19+AI35+AI51+AI67+AI83+AI99+AI115+AI131+AI147+AI163+AI179+AI195+AI211+AI227+AI243+AI259+AI275+AI291+AI307+AI323+AI339+AI21+AI37+AI53+AI69+AI85+AI101+AI117+AI133+AI149+AI165+AI181+AI197+AI213+AI229+AI245+AI261+AI277+AI293+AI309+AI325+AI341</f>
        <v>0</v>
      </c>
      <c r="X5" s="147"/>
      <c r="Y5" s="148">
        <f>ROUNDDOWN(W5/U5,3)</f>
        <v>0</v>
      </c>
      <c r="Z5" s="149"/>
      <c r="AA5" s="15"/>
      <c r="AB5" s="150" t="s">
        <v>15</v>
      </c>
      <c r="AC5" s="151"/>
      <c r="AD5" s="151"/>
      <c r="AE5" s="151"/>
      <c r="AF5" s="151"/>
      <c r="AG5" s="151"/>
      <c r="AH5" s="12" t="str">
        <f>IF(COUNTIF(AI10:AI339,"NG")&gt;=1,"未達成","達成")</f>
        <v>未達成</v>
      </c>
      <c r="AI5" s="14"/>
      <c r="AJ5" s="4"/>
      <c r="AK5" s="13"/>
      <c r="AL5" s="6"/>
    </row>
    <row r="6" spans="2:38" ht="18" customHeight="1" x14ac:dyDescent="0.45">
      <c r="B6" s="16"/>
      <c r="C6" s="16"/>
      <c r="D6" s="16"/>
      <c r="E6" s="16"/>
      <c r="F6" s="2"/>
      <c r="G6" s="17"/>
      <c r="H6" s="17"/>
      <c r="I6" s="17"/>
      <c r="J6" s="17"/>
      <c r="K6" s="18"/>
      <c r="L6" s="19"/>
      <c r="M6" s="19"/>
      <c r="N6" s="19"/>
      <c r="O6" s="2"/>
      <c r="P6" s="20"/>
      <c r="Q6" s="20"/>
      <c r="R6" s="20"/>
      <c r="S6" s="2"/>
      <c r="T6" s="2"/>
      <c r="U6" s="2"/>
      <c r="V6" s="2"/>
      <c r="W6" s="2"/>
      <c r="X6" s="2"/>
      <c r="Y6" s="2"/>
      <c r="Z6" s="2"/>
      <c r="AA6" s="15"/>
      <c r="AB6" s="21"/>
      <c r="AC6" s="21"/>
      <c r="AD6" s="21"/>
      <c r="AE6" s="21"/>
      <c r="AF6" s="21"/>
      <c r="AG6" s="21"/>
      <c r="AH6" s="21"/>
      <c r="AI6" s="14"/>
      <c r="AJ6" s="4"/>
      <c r="AK6" s="13"/>
      <c r="AL6" s="6"/>
    </row>
    <row r="7" spans="2:38" ht="13.5" hidden="1" customHeight="1" x14ac:dyDescent="0.45">
      <c r="B7" s="2"/>
      <c r="C7" s="4">
        <f>YEAR(G4)</f>
        <v>1900</v>
      </c>
      <c r="D7" s="4">
        <f>MONTH(G4)</f>
        <v>1</v>
      </c>
      <c r="E7" s="4"/>
      <c r="F7" s="22">
        <f>DATE(C7,D7,1)</f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4"/>
      <c r="AI7" s="2"/>
      <c r="AJ7" s="4"/>
      <c r="AK7" s="4"/>
      <c r="AL7" s="6"/>
    </row>
    <row r="8" spans="2:38" ht="13.5" customHeight="1" x14ac:dyDescent="0.45">
      <c r="B8" s="24" t="s">
        <v>16</v>
      </c>
      <c r="C8" s="122">
        <f>C9</f>
        <v>1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3"/>
      <c r="AJ8" s="4"/>
      <c r="AK8" s="4"/>
      <c r="AL8" s="6"/>
    </row>
    <row r="9" spans="2:38" hidden="1" x14ac:dyDescent="0.45">
      <c r="B9" s="25"/>
      <c r="C9" s="26">
        <f>DATE($C7,$D7,1)</f>
        <v>1</v>
      </c>
      <c r="D9" s="27">
        <f>C9+1</f>
        <v>2</v>
      </c>
      <c r="E9" s="27">
        <f t="shared" ref="E9:AG9" si="0">D9+1</f>
        <v>3</v>
      </c>
      <c r="F9" s="27">
        <f t="shared" si="0"/>
        <v>4</v>
      </c>
      <c r="G9" s="27">
        <f t="shared" si="0"/>
        <v>5</v>
      </c>
      <c r="H9" s="27">
        <f t="shared" si="0"/>
        <v>6</v>
      </c>
      <c r="I9" s="27">
        <f t="shared" si="0"/>
        <v>7</v>
      </c>
      <c r="J9" s="27">
        <f t="shared" si="0"/>
        <v>8</v>
      </c>
      <c r="K9" s="27">
        <f t="shared" si="0"/>
        <v>9</v>
      </c>
      <c r="L9" s="27">
        <f t="shared" si="0"/>
        <v>10</v>
      </c>
      <c r="M9" s="27">
        <f t="shared" si="0"/>
        <v>11</v>
      </c>
      <c r="N9" s="27">
        <f t="shared" si="0"/>
        <v>12</v>
      </c>
      <c r="O9" s="27">
        <f t="shared" si="0"/>
        <v>13</v>
      </c>
      <c r="P9" s="27">
        <f t="shared" si="0"/>
        <v>14</v>
      </c>
      <c r="Q9" s="27">
        <f t="shared" si="0"/>
        <v>15</v>
      </c>
      <c r="R9" s="27">
        <f t="shared" si="0"/>
        <v>16</v>
      </c>
      <c r="S9" s="27">
        <f t="shared" si="0"/>
        <v>17</v>
      </c>
      <c r="T9" s="27">
        <f t="shared" si="0"/>
        <v>18</v>
      </c>
      <c r="U9" s="27">
        <f t="shared" si="0"/>
        <v>19</v>
      </c>
      <c r="V9" s="27">
        <f t="shared" si="0"/>
        <v>20</v>
      </c>
      <c r="W9" s="27">
        <f t="shared" si="0"/>
        <v>21</v>
      </c>
      <c r="X9" s="27">
        <f t="shared" si="0"/>
        <v>22</v>
      </c>
      <c r="Y9" s="27">
        <f t="shared" si="0"/>
        <v>23</v>
      </c>
      <c r="Z9" s="27">
        <f t="shared" si="0"/>
        <v>24</v>
      </c>
      <c r="AA9" s="27">
        <f t="shared" si="0"/>
        <v>25</v>
      </c>
      <c r="AB9" s="27">
        <f t="shared" si="0"/>
        <v>26</v>
      </c>
      <c r="AC9" s="27">
        <f t="shared" si="0"/>
        <v>27</v>
      </c>
      <c r="AD9" s="27">
        <f t="shared" si="0"/>
        <v>28</v>
      </c>
      <c r="AE9" s="27">
        <f t="shared" si="0"/>
        <v>29</v>
      </c>
      <c r="AF9" s="27">
        <f t="shared" si="0"/>
        <v>30</v>
      </c>
      <c r="AG9" s="27">
        <f t="shared" si="0"/>
        <v>31</v>
      </c>
      <c r="AH9" s="28"/>
      <c r="AI9" s="29"/>
      <c r="AJ9" s="4"/>
      <c r="AK9" s="4"/>
      <c r="AL9" s="6"/>
    </row>
    <row r="10" spans="2:38" x14ac:dyDescent="0.45">
      <c r="B10" s="25" t="s">
        <v>17</v>
      </c>
      <c r="C10" s="30">
        <f>IF(C9&gt;=G4,C9,"")</f>
        <v>1</v>
      </c>
      <c r="D10" s="31">
        <f>IF(D9&lt;$G4,"",IF(C9=EOMONTH(DATE($C7,$D7,1),0),"",IF(C9="","",C9+1)))</f>
        <v>2</v>
      </c>
      <c r="E10" s="31">
        <f t="shared" ref="E10:AE10" si="1">IF(E9&lt;$G4,"",IF(D9=EOMONTH(DATE($C7,$D7,1),0),"",IF(D9="","",D9+1)))</f>
        <v>3</v>
      </c>
      <c r="F10" s="31">
        <f t="shared" si="1"/>
        <v>4</v>
      </c>
      <c r="G10" s="31">
        <f t="shared" si="1"/>
        <v>5</v>
      </c>
      <c r="H10" s="31">
        <f t="shared" si="1"/>
        <v>6</v>
      </c>
      <c r="I10" s="31">
        <f t="shared" si="1"/>
        <v>7</v>
      </c>
      <c r="J10" s="31">
        <f t="shared" si="1"/>
        <v>8</v>
      </c>
      <c r="K10" s="31">
        <f t="shared" si="1"/>
        <v>9</v>
      </c>
      <c r="L10" s="31">
        <f>IF(L9&lt;$G4,"",IF(K9=EOMONTH(DATE($C7,$D7,1),0),"",IF(K9="","",K9+1)))</f>
        <v>10</v>
      </c>
      <c r="M10" s="31">
        <f>IF(M9&lt;$G4,"",IF(L9=EOMONTH(DATE($C7,$D7,1),0),"",IF(L9="","",L9+1)))</f>
        <v>11</v>
      </c>
      <c r="N10" s="31">
        <f t="shared" si="1"/>
        <v>12</v>
      </c>
      <c r="O10" s="31">
        <f t="shared" si="1"/>
        <v>13</v>
      </c>
      <c r="P10" s="31">
        <f t="shared" si="1"/>
        <v>14</v>
      </c>
      <c r="Q10" s="31">
        <f t="shared" si="1"/>
        <v>15</v>
      </c>
      <c r="R10" s="31">
        <f t="shared" si="1"/>
        <v>16</v>
      </c>
      <c r="S10" s="31">
        <f t="shared" si="1"/>
        <v>17</v>
      </c>
      <c r="T10" s="31">
        <f t="shared" si="1"/>
        <v>18</v>
      </c>
      <c r="U10" s="31">
        <f t="shared" si="1"/>
        <v>19</v>
      </c>
      <c r="V10" s="31">
        <f t="shared" si="1"/>
        <v>20</v>
      </c>
      <c r="W10" s="31">
        <f t="shared" si="1"/>
        <v>21</v>
      </c>
      <c r="X10" s="31">
        <f t="shared" si="1"/>
        <v>22</v>
      </c>
      <c r="Y10" s="31">
        <f t="shared" si="1"/>
        <v>23</v>
      </c>
      <c r="Z10" s="31">
        <f t="shared" si="1"/>
        <v>24</v>
      </c>
      <c r="AA10" s="31">
        <f t="shared" si="1"/>
        <v>25</v>
      </c>
      <c r="AB10" s="31">
        <f t="shared" si="1"/>
        <v>26</v>
      </c>
      <c r="AC10" s="31">
        <f t="shared" si="1"/>
        <v>27</v>
      </c>
      <c r="AD10" s="31">
        <f t="shared" si="1"/>
        <v>28</v>
      </c>
      <c r="AE10" s="31">
        <f t="shared" si="1"/>
        <v>29</v>
      </c>
      <c r="AF10" s="31">
        <f>IF(AF9&lt;$G4,"",IF(AE9=EOMONTH(DATE($C7,$D7,1),0),"",IF(AE10="","",AE10+1)))</f>
        <v>30</v>
      </c>
      <c r="AG10" s="31">
        <f>IF(AG9&lt;$G4,"",IF(AF10=EOMONTH(DATE($C7,$D7,1),0),"",IF(AF10="","",AF10+1)))</f>
        <v>31</v>
      </c>
      <c r="AH10" s="32" t="s">
        <v>18</v>
      </c>
      <c r="AI10" s="33">
        <f>+COUNTIFS(C11:AG11,"土",C12:AG12,"")+COUNTIFS(C11:AG11,"日",C12:AG12,"")</f>
        <v>9</v>
      </c>
      <c r="AJ10" s="4"/>
      <c r="AK10" s="4"/>
      <c r="AL10" s="6"/>
    </row>
    <row r="11" spans="2:38" x14ac:dyDescent="0.45">
      <c r="B11" s="25" t="s">
        <v>19</v>
      </c>
      <c r="C11" s="34" t="str">
        <f>IFERROR(TEXT(WEEKDAY(+C10),"aaa"),"")</f>
        <v>日</v>
      </c>
      <c r="D11" s="34" t="str">
        <f t="shared" ref="D11:AG11" si="2">IFERROR(TEXT(WEEKDAY(+D10),"aaa"),"")</f>
        <v>月</v>
      </c>
      <c r="E11" s="34" t="str">
        <f t="shared" si="2"/>
        <v>火</v>
      </c>
      <c r="F11" s="34" t="str">
        <f t="shared" si="2"/>
        <v>水</v>
      </c>
      <c r="G11" s="34" t="str">
        <f t="shared" si="2"/>
        <v>木</v>
      </c>
      <c r="H11" s="34" t="str">
        <f>IFERROR(TEXT(WEEKDAY(+H10),"aaa"),"")</f>
        <v>金</v>
      </c>
      <c r="I11" s="34" t="str">
        <f t="shared" si="2"/>
        <v>土</v>
      </c>
      <c r="J11" s="34" t="str">
        <f t="shared" si="2"/>
        <v>日</v>
      </c>
      <c r="K11" s="34" t="str">
        <f t="shared" si="2"/>
        <v>月</v>
      </c>
      <c r="L11" s="34" t="str">
        <f t="shared" si="2"/>
        <v>火</v>
      </c>
      <c r="M11" s="34" t="str">
        <f t="shared" si="2"/>
        <v>水</v>
      </c>
      <c r="N11" s="34" t="str">
        <f t="shared" si="2"/>
        <v>木</v>
      </c>
      <c r="O11" s="34" t="str">
        <f t="shared" si="2"/>
        <v>金</v>
      </c>
      <c r="P11" s="34" t="str">
        <f t="shared" si="2"/>
        <v>土</v>
      </c>
      <c r="Q11" s="34" t="str">
        <f t="shared" si="2"/>
        <v>日</v>
      </c>
      <c r="R11" s="34" t="str">
        <f t="shared" si="2"/>
        <v>月</v>
      </c>
      <c r="S11" s="34" t="str">
        <f t="shared" si="2"/>
        <v>火</v>
      </c>
      <c r="T11" s="34" t="str">
        <f t="shared" si="2"/>
        <v>水</v>
      </c>
      <c r="U11" s="34" t="str">
        <f t="shared" si="2"/>
        <v>木</v>
      </c>
      <c r="V11" s="34" t="str">
        <f t="shared" si="2"/>
        <v>金</v>
      </c>
      <c r="W11" s="34" t="str">
        <f t="shared" si="2"/>
        <v>土</v>
      </c>
      <c r="X11" s="34" t="str">
        <f t="shared" si="2"/>
        <v>日</v>
      </c>
      <c r="Y11" s="34" t="str">
        <f t="shared" si="2"/>
        <v>月</v>
      </c>
      <c r="Z11" s="34" t="str">
        <f t="shared" si="2"/>
        <v>火</v>
      </c>
      <c r="AA11" s="34" t="str">
        <f t="shared" si="2"/>
        <v>水</v>
      </c>
      <c r="AB11" s="34" t="str">
        <f t="shared" si="2"/>
        <v>木</v>
      </c>
      <c r="AC11" s="34" t="str">
        <f t="shared" si="2"/>
        <v>金</v>
      </c>
      <c r="AD11" s="34" t="str">
        <f t="shared" si="2"/>
        <v>土</v>
      </c>
      <c r="AE11" s="34" t="str">
        <f t="shared" si="2"/>
        <v>日</v>
      </c>
      <c r="AF11" s="34" t="str">
        <f t="shared" si="2"/>
        <v>月</v>
      </c>
      <c r="AG11" s="34" t="str">
        <f t="shared" si="2"/>
        <v>火</v>
      </c>
      <c r="AH11" s="32" t="s">
        <v>20</v>
      </c>
      <c r="AI11" s="33">
        <f>+COUNTIF(C12:AG12,"夏休")+COUNTIF(C12:AG12,"冬休")+COUNTIF(C12:AG12,"中止")</f>
        <v>0</v>
      </c>
      <c r="AJ11" s="35"/>
      <c r="AK11" s="4"/>
      <c r="AL11" s="6"/>
    </row>
    <row r="12" spans="2:38" ht="13.5" customHeight="1" x14ac:dyDescent="0.45">
      <c r="B12" s="124" t="s">
        <v>21</v>
      </c>
      <c r="C12" s="12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8"/>
      <c r="AH12" s="36" t="s">
        <v>1</v>
      </c>
      <c r="AI12" s="37">
        <f>COUNT(C10:AG10)-AI11</f>
        <v>31</v>
      </c>
      <c r="AJ12" s="35"/>
      <c r="AK12" s="4"/>
      <c r="AL12" s="6"/>
    </row>
    <row r="13" spans="2:38" ht="13.5" customHeight="1" x14ac:dyDescent="0.45">
      <c r="B13" s="125"/>
      <c r="C13" s="126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8"/>
      <c r="AH13" s="36" t="s">
        <v>22</v>
      </c>
      <c r="AI13" s="37">
        <f>+COUNTIF(C14:AG15,"休")</f>
        <v>0</v>
      </c>
      <c r="AJ13" s="38" t="str">
        <f>IF(AI14&gt;0.285,"",IF(AI13&lt;AI10,"←計画日数が足りません",""))</f>
        <v>←計画日数が足りません</v>
      </c>
      <c r="AK13" s="4"/>
      <c r="AL13" s="6"/>
    </row>
    <row r="14" spans="2:38" ht="13.5" customHeight="1" x14ac:dyDescent="0.45">
      <c r="B14" s="119" t="s">
        <v>7</v>
      </c>
      <c r="C14" s="120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36" t="s">
        <v>23</v>
      </c>
      <c r="AI14" s="39">
        <f>+AI13/AI12</f>
        <v>0</v>
      </c>
      <c r="AJ14" s="35"/>
      <c r="AK14" s="4"/>
      <c r="AL14" s="6"/>
    </row>
    <row r="15" spans="2:38" x14ac:dyDescent="0.45">
      <c r="B15" s="119"/>
      <c r="C15" s="120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36" t="s">
        <v>2</v>
      </c>
      <c r="AI15" s="37">
        <f>+COUNTA(C16:AG17)</f>
        <v>0</v>
      </c>
      <c r="AJ15" s="35"/>
      <c r="AK15" s="4"/>
      <c r="AL15" s="6"/>
    </row>
    <row r="16" spans="2:38" x14ac:dyDescent="0.45">
      <c r="B16" s="113" t="s">
        <v>10</v>
      </c>
      <c r="C16" s="115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40" t="s">
        <v>24</v>
      </c>
      <c r="AI16" s="41">
        <f>+AI15/AI12</f>
        <v>0</v>
      </c>
      <c r="AJ16" s="35"/>
      <c r="AK16" s="4"/>
      <c r="AL16" s="23">
        <f>+COUNTIF(C14:AG15,"休")</f>
        <v>0</v>
      </c>
    </row>
    <row r="17" spans="2:38" x14ac:dyDescent="0.45">
      <c r="B17" s="114"/>
      <c r="C17" s="116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42" t="s">
        <v>25</v>
      </c>
      <c r="AI17" s="43" t="str">
        <f>IF(7&gt;AI12,"対象外",IF(OR(AI16&gt;=0.285,AI15&gt;=AI10),"OK","NG"))</f>
        <v>NG</v>
      </c>
      <c r="AJ17" s="38" t="str">
        <f>IF(AI17="対象外","←７日間に満たない期間は達成判定の対象外",IF(AI17="NG","←月単位未達成","←月単位達成"))</f>
        <v>←月単位未達成</v>
      </c>
      <c r="AK17" s="4"/>
      <c r="AL17" s="44" t="str">
        <f>IF(7&gt;AI12,"対象外",IF(AL16&gt;=AI10,"OK","NG"))</f>
        <v>NG</v>
      </c>
    </row>
    <row r="18" spans="2:38" hidden="1" x14ac:dyDescent="0.45">
      <c r="B18" s="45" t="s">
        <v>26</v>
      </c>
      <c r="C18" s="46">
        <f t="shared" ref="C18:AG18" si="3">IF(AND(DAY(C10)&gt;=22,DAY(C10)&lt;=28,C11="土"),1,0)</f>
        <v>0</v>
      </c>
      <c r="D18" s="46">
        <f t="shared" si="3"/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  <c r="S18" s="46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46">
        <f t="shared" si="3"/>
        <v>0</v>
      </c>
      <c r="Y18" s="46">
        <f t="shared" si="3"/>
        <v>0</v>
      </c>
      <c r="Z18" s="46">
        <f t="shared" si="3"/>
        <v>0</v>
      </c>
      <c r="AA18" s="46">
        <f t="shared" si="3"/>
        <v>0</v>
      </c>
      <c r="AB18" s="46">
        <f t="shared" si="3"/>
        <v>0</v>
      </c>
      <c r="AC18" s="46">
        <f t="shared" si="3"/>
        <v>0</v>
      </c>
      <c r="AD18" s="46">
        <f t="shared" si="3"/>
        <v>1</v>
      </c>
      <c r="AE18" s="46">
        <f>IF(AND(DAY(AE10)&gt;=22,DAY(AE10)&lt;=28,AE11="土"),1,0)</f>
        <v>0</v>
      </c>
      <c r="AF18" s="46">
        <f t="shared" si="3"/>
        <v>0</v>
      </c>
      <c r="AG18" s="46">
        <f t="shared" si="3"/>
        <v>0</v>
      </c>
      <c r="AH18" s="47" t="s">
        <v>27</v>
      </c>
      <c r="AI18" s="48">
        <f>_xlfn.AGGREGATE(9,6,C18:AG18)</f>
        <v>1</v>
      </c>
      <c r="AJ18" s="38"/>
      <c r="AK18" s="4"/>
      <c r="AL18" s="6"/>
    </row>
    <row r="19" spans="2:38" hidden="1" x14ac:dyDescent="0.45">
      <c r="B19" s="45" t="s">
        <v>28</v>
      </c>
      <c r="C19" s="49">
        <f t="shared" ref="C19:AG19" si="4">IF(AND(DAY(C10)&gt;=22,DAY(C10)&lt;=28,C11="土",OR(C16="休",C16="雨")),1,0)</f>
        <v>0</v>
      </c>
      <c r="D19" s="49">
        <f t="shared" si="4"/>
        <v>0</v>
      </c>
      <c r="E19" s="49">
        <f t="shared" si="4"/>
        <v>0</v>
      </c>
      <c r="F19" s="49">
        <f t="shared" si="4"/>
        <v>0</v>
      </c>
      <c r="G19" s="49">
        <f t="shared" si="4"/>
        <v>0</v>
      </c>
      <c r="H19" s="49">
        <f t="shared" si="4"/>
        <v>0</v>
      </c>
      <c r="I19" s="49">
        <f t="shared" si="4"/>
        <v>0</v>
      </c>
      <c r="J19" s="49">
        <f t="shared" si="4"/>
        <v>0</v>
      </c>
      <c r="K19" s="49">
        <f t="shared" si="4"/>
        <v>0</v>
      </c>
      <c r="L19" s="49">
        <f t="shared" si="4"/>
        <v>0</v>
      </c>
      <c r="M19" s="49">
        <f t="shared" si="4"/>
        <v>0</v>
      </c>
      <c r="N19" s="49">
        <f t="shared" si="4"/>
        <v>0</v>
      </c>
      <c r="O19" s="49">
        <f t="shared" si="4"/>
        <v>0</v>
      </c>
      <c r="P19" s="49">
        <f t="shared" si="4"/>
        <v>0</v>
      </c>
      <c r="Q19" s="49">
        <f t="shared" si="4"/>
        <v>0</v>
      </c>
      <c r="R19" s="49">
        <f t="shared" si="4"/>
        <v>0</v>
      </c>
      <c r="S19" s="49">
        <f t="shared" si="4"/>
        <v>0</v>
      </c>
      <c r="T19" s="49">
        <f t="shared" si="4"/>
        <v>0</v>
      </c>
      <c r="U19" s="49">
        <f t="shared" si="4"/>
        <v>0</v>
      </c>
      <c r="V19" s="49">
        <f t="shared" si="4"/>
        <v>0</v>
      </c>
      <c r="W19" s="49">
        <f t="shared" si="4"/>
        <v>0</v>
      </c>
      <c r="X19" s="49">
        <f t="shared" si="4"/>
        <v>0</v>
      </c>
      <c r="Y19" s="49">
        <f t="shared" si="4"/>
        <v>0</v>
      </c>
      <c r="Z19" s="49">
        <f t="shared" si="4"/>
        <v>0</v>
      </c>
      <c r="AA19" s="49">
        <f t="shared" si="4"/>
        <v>0</v>
      </c>
      <c r="AB19" s="49">
        <f t="shared" si="4"/>
        <v>0</v>
      </c>
      <c r="AC19" s="49">
        <f t="shared" si="4"/>
        <v>0</v>
      </c>
      <c r="AD19" s="49">
        <f t="shared" si="4"/>
        <v>0</v>
      </c>
      <c r="AE19" s="49">
        <f t="shared" si="4"/>
        <v>0</v>
      </c>
      <c r="AF19" s="49">
        <f t="shared" si="4"/>
        <v>0</v>
      </c>
      <c r="AG19" s="49">
        <f t="shared" si="4"/>
        <v>0</v>
      </c>
      <c r="AH19" s="50" t="s">
        <v>29</v>
      </c>
      <c r="AI19" s="48">
        <f>_xlfn.AGGREGATE(9,6,C19:AG19)</f>
        <v>0</v>
      </c>
      <c r="AJ19" s="38"/>
      <c r="AK19" s="4"/>
      <c r="AL19" s="6"/>
    </row>
    <row r="20" spans="2:38" hidden="1" x14ac:dyDescent="0.45">
      <c r="B20" s="45" t="s">
        <v>30</v>
      </c>
      <c r="C20" s="46">
        <f>IF(AND(DAY(C10)&gt;=8,DAY(C10)&lt;=14,C11="土"),1,0)</f>
        <v>0</v>
      </c>
      <c r="D20" s="46">
        <f>IF(AND(DAY(D10)&gt;=8,DAY(D10)&lt;=14,D11="土"),1,0)</f>
        <v>0</v>
      </c>
      <c r="E20" s="46">
        <f t="shared" ref="E20:AG20" si="5">IF(AND(DAY(E10)&gt;=8,DAY(E10)&lt;=14,E11="土"),1,0)</f>
        <v>0</v>
      </c>
      <c r="F20" s="46">
        <f t="shared" si="5"/>
        <v>0</v>
      </c>
      <c r="G20" s="46">
        <f t="shared" si="5"/>
        <v>0</v>
      </c>
      <c r="H20" s="46">
        <f t="shared" si="5"/>
        <v>0</v>
      </c>
      <c r="I20" s="46">
        <f t="shared" si="5"/>
        <v>0</v>
      </c>
      <c r="J20" s="46">
        <f t="shared" si="5"/>
        <v>0</v>
      </c>
      <c r="K20" s="46">
        <f t="shared" si="5"/>
        <v>0</v>
      </c>
      <c r="L20" s="46">
        <f t="shared" si="5"/>
        <v>0</v>
      </c>
      <c r="M20" s="46">
        <f t="shared" si="5"/>
        <v>0</v>
      </c>
      <c r="N20" s="46">
        <f t="shared" si="5"/>
        <v>0</v>
      </c>
      <c r="O20" s="46">
        <f t="shared" si="5"/>
        <v>0</v>
      </c>
      <c r="P20" s="46">
        <f t="shared" si="5"/>
        <v>1</v>
      </c>
      <c r="Q20" s="46">
        <f t="shared" si="5"/>
        <v>0</v>
      </c>
      <c r="R20" s="46">
        <f t="shared" si="5"/>
        <v>0</v>
      </c>
      <c r="S20" s="46">
        <f t="shared" si="5"/>
        <v>0</v>
      </c>
      <c r="T20" s="46">
        <f t="shared" si="5"/>
        <v>0</v>
      </c>
      <c r="U20" s="46">
        <f t="shared" si="5"/>
        <v>0</v>
      </c>
      <c r="V20" s="46">
        <f t="shared" si="5"/>
        <v>0</v>
      </c>
      <c r="W20" s="46">
        <f t="shared" si="5"/>
        <v>0</v>
      </c>
      <c r="X20" s="46">
        <f t="shared" si="5"/>
        <v>0</v>
      </c>
      <c r="Y20" s="46">
        <f t="shared" si="5"/>
        <v>0</v>
      </c>
      <c r="Z20" s="46">
        <f t="shared" si="5"/>
        <v>0</v>
      </c>
      <c r="AA20" s="46">
        <f t="shared" si="5"/>
        <v>0</v>
      </c>
      <c r="AB20" s="46">
        <f t="shared" si="5"/>
        <v>0</v>
      </c>
      <c r="AC20" s="46">
        <f t="shared" si="5"/>
        <v>0</v>
      </c>
      <c r="AD20" s="46">
        <f t="shared" si="5"/>
        <v>0</v>
      </c>
      <c r="AE20" s="46">
        <f t="shared" si="5"/>
        <v>0</v>
      </c>
      <c r="AF20" s="46">
        <f t="shared" si="5"/>
        <v>0</v>
      </c>
      <c r="AG20" s="46">
        <f t="shared" si="5"/>
        <v>0</v>
      </c>
      <c r="AH20" s="47" t="s">
        <v>27</v>
      </c>
      <c r="AI20" s="48">
        <f>_xlfn.AGGREGATE(9,6,C20:AG20)</f>
        <v>1</v>
      </c>
      <c r="AJ20" s="38"/>
      <c r="AK20" s="4"/>
      <c r="AL20" s="6"/>
    </row>
    <row r="21" spans="2:38" hidden="1" x14ac:dyDescent="0.45">
      <c r="B21" s="45" t="s">
        <v>31</v>
      </c>
      <c r="C21" s="49">
        <f>IF(AND(DAY(C10)&gt;=8,DAY(C10)&lt;=14,C11="土",OR(C16="休",C16="雨")),1,0)</f>
        <v>0</v>
      </c>
      <c r="D21" s="49">
        <f>IF(AND(DAY(D10)&gt;=8,DAY(D10)&lt;=14,D11="土",OR(D16="休",D16="雨")),1,0)</f>
        <v>0</v>
      </c>
      <c r="E21" s="49">
        <f t="shared" ref="E21:AG21" si="6">IF(AND(DAY(E10)&gt;=8,DAY(E10)&lt;=14,E11="土",OR(E16="休",E16="雨")),1,0)</f>
        <v>0</v>
      </c>
      <c r="F21" s="49">
        <f t="shared" si="6"/>
        <v>0</v>
      </c>
      <c r="G21" s="49">
        <f t="shared" si="6"/>
        <v>0</v>
      </c>
      <c r="H21" s="49">
        <f t="shared" si="6"/>
        <v>0</v>
      </c>
      <c r="I21" s="49">
        <f t="shared" si="6"/>
        <v>0</v>
      </c>
      <c r="J21" s="49">
        <f t="shared" si="6"/>
        <v>0</v>
      </c>
      <c r="K21" s="49">
        <f t="shared" si="6"/>
        <v>0</v>
      </c>
      <c r="L21" s="49">
        <f t="shared" si="6"/>
        <v>0</v>
      </c>
      <c r="M21" s="49">
        <f t="shared" si="6"/>
        <v>0</v>
      </c>
      <c r="N21" s="49">
        <f t="shared" si="6"/>
        <v>0</v>
      </c>
      <c r="O21" s="49">
        <f t="shared" si="6"/>
        <v>0</v>
      </c>
      <c r="P21" s="49">
        <f t="shared" si="6"/>
        <v>0</v>
      </c>
      <c r="Q21" s="49">
        <f t="shared" si="6"/>
        <v>0</v>
      </c>
      <c r="R21" s="49">
        <f t="shared" si="6"/>
        <v>0</v>
      </c>
      <c r="S21" s="49">
        <f t="shared" si="6"/>
        <v>0</v>
      </c>
      <c r="T21" s="49">
        <f t="shared" si="6"/>
        <v>0</v>
      </c>
      <c r="U21" s="49">
        <f t="shared" si="6"/>
        <v>0</v>
      </c>
      <c r="V21" s="49">
        <f t="shared" si="6"/>
        <v>0</v>
      </c>
      <c r="W21" s="49">
        <f t="shared" si="6"/>
        <v>0</v>
      </c>
      <c r="X21" s="49">
        <f t="shared" si="6"/>
        <v>0</v>
      </c>
      <c r="Y21" s="49">
        <f t="shared" si="6"/>
        <v>0</v>
      </c>
      <c r="Z21" s="49">
        <f t="shared" si="6"/>
        <v>0</v>
      </c>
      <c r="AA21" s="49">
        <f t="shared" si="6"/>
        <v>0</v>
      </c>
      <c r="AB21" s="49">
        <f t="shared" si="6"/>
        <v>0</v>
      </c>
      <c r="AC21" s="49">
        <f t="shared" si="6"/>
        <v>0</v>
      </c>
      <c r="AD21" s="49">
        <f t="shared" si="6"/>
        <v>0</v>
      </c>
      <c r="AE21" s="49">
        <f t="shared" si="6"/>
        <v>0</v>
      </c>
      <c r="AF21" s="49">
        <f t="shared" si="6"/>
        <v>0</v>
      </c>
      <c r="AG21" s="49">
        <f t="shared" si="6"/>
        <v>0</v>
      </c>
      <c r="AH21" s="50" t="s">
        <v>29</v>
      </c>
      <c r="AI21" s="48">
        <f>_xlfn.AGGREGATE(9,6,C21:AG21)</f>
        <v>0</v>
      </c>
      <c r="AJ21" s="38"/>
      <c r="AK21" s="4"/>
      <c r="AL21" s="6"/>
    </row>
    <row r="22" spans="2:38" x14ac:dyDescent="0.45">
      <c r="B22" s="2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4"/>
      <c r="AI22" s="2"/>
      <c r="AJ22" s="4"/>
      <c r="AK22" s="4"/>
      <c r="AL22" s="6"/>
    </row>
    <row r="23" spans="2:38" hidden="1" x14ac:dyDescent="0.45">
      <c r="B23" s="2"/>
      <c r="C23" s="2" t="e">
        <f>YEAR(C26)</f>
        <v>#VALUE!</v>
      </c>
      <c r="D23" s="2" t="e">
        <f>MONTH(C26)</f>
        <v>#VALUE!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4"/>
      <c r="AK23" s="4"/>
      <c r="AL23" s="6"/>
    </row>
    <row r="24" spans="2:38" x14ac:dyDescent="0.45">
      <c r="B24" s="7" t="s">
        <v>16</v>
      </c>
      <c r="C24" s="121" t="str">
        <f>C26</f>
        <v/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3"/>
      <c r="AJ24" s="4"/>
      <c r="AK24" s="4"/>
      <c r="AL24" s="6"/>
    </row>
    <row r="25" spans="2:38" hidden="1" x14ac:dyDescent="0.45">
      <c r="B25" s="52"/>
      <c r="C25" s="31" t="e">
        <f>DATE($C23,$D23,1)</f>
        <v>#VALUE!</v>
      </c>
      <c r="D25" s="31" t="e">
        <f>C25+1</f>
        <v>#VALUE!</v>
      </c>
      <c r="E25" s="31" t="e">
        <f t="shared" ref="E25:AG25" si="7">D25+1</f>
        <v>#VALUE!</v>
      </c>
      <c r="F25" s="31" t="e">
        <f t="shared" si="7"/>
        <v>#VALUE!</v>
      </c>
      <c r="G25" s="31" t="e">
        <f t="shared" si="7"/>
        <v>#VALUE!</v>
      </c>
      <c r="H25" s="31" t="e">
        <f t="shared" si="7"/>
        <v>#VALUE!</v>
      </c>
      <c r="I25" s="31" t="e">
        <f t="shared" si="7"/>
        <v>#VALUE!</v>
      </c>
      <c r="J25" s="31" t="e">
        <f t="shared" si="7"/>
        <v>#VALUE!</v>
      </c>
      <c r="K25" s="31" t="e">
        <f t="shared" si="7"/>
        <v>#VALUE!</v>
      </c>
      <c r="L25" s="31" t="e">
        <f t="shared" si="7"/>
        <v>#VALUE!</v>
      </c>
      <c r="M25" s="31" t="e">
        <f t="shared" si="7"/>
        <v>#VALUE!</v>
      </c>
      <c r="N25" s="31" t="e">
        <f t="shared" si="7"/>
        <v>#VALUE!</v>
      </c>
      <c r="O25" s="31" t="e">
        <f t="shared" si="7"/>
        <v>#VALUE!</v>
      </c>
      <c r="P25" s="31" t="e">
        <f t="shared" si="7"/>
        <v>#VALUE!</v>
      </c>
      <c r="Q25" s="31" t="e">
        <f t="shared" si="7"/>
        <v>#VALUE!</v>
      </c>
      <c r="R25" s="31" t="e">
        <f t="shared" si="7"/>
        <v>#VALUE!</v>
      </c>
      <c r="S25" s="31" t="e">
        <f t="shared" si="7"/>
        <v>#VALUE!</v>
      </c>
      <c r="T25" s="31" t="e">
        <f t="shared" si="7"/>
        <v>#VALUE!</v>
      </c>
      <c r="U25" s="31" t="e">
        <f t="shared" si="7"/>
        <v>#VALUE!</v>
      </c>
      <c r="V25" s="31" t="e">
        <f t="shared" si="7"/>
        <v>#VALUE!</v>
      </c>
      <c r="W25" s="31" t="e">
        <f t="shared" si="7"/>
        <v>#VALUE!</v>
      </c>
      <c r="X25" s="31" t="e">
        <f t="shared" si="7"/>
        <v>#VALUE!</v>
      </c>
      <c r="Y25" s="31" t="e">
        <f t="shared" si="7"/>
        <v>#VALUE!</v>
      </c>
      <c r="Z25" s="31" t="e">
        <f t="shared" si="7"/>
        <v>#VALUE!</v>
      </c>
      <c r="AA25" s="31" t="e">
        <f t="shared" si="7"/>
        <v>#VALUE!</v>
      </c>
      <c r="AB25" s="31" t="e">
        <f t="shared" si="7"/>
        <v>#VALUE!</v>
      </c>
      <c r="AC25" s="31" t="e">
        <f t="shared" si="7"/>
        <v>#VALUE!</v>
      </c>
      <c r="AD25" s="31" t="e">
        <f t="shared" si="7"/>
        <v>#VALUE!</v>
      </c>
      <c r="AE25" s="31" t="e">
        <f t="shared" si="7"/>
        <v>#VALUE!</v>
      </c>
      <c r="AF25" s="31" t="e">
        <f t="shared" si="7"/>
        <v>#VALUE!</v>
      </c>
      <c r="AG25" s="31" t="e">
        <f t="shared" si="7"/>
        <v>#VALUE!</v>
      </c>
      <c r="AH25" s="53"/>
      <c r="AI25" s="54"/>
      <c r="AJ25" s="4"/>
      <c r="AK25" s="4"/>
      <c r="AL25" s="6"/>
    </row>
    <row r="26" spans="2:38" x14ac:dyDescent="0.45">
      <c r="B26" s="55" t="s">
        <v>17</v>
      </c>
      <c r="C26" s="56" t="str">
        <f>IF(EDATE(C9,1)&gt;$G$5,"",EDATE(C9,1))</f>
        <v/>
      </c>
      <c r="D26" s="31" t="e">
        <f>IF(D25&gt;$G$5,"",IF(C26=EOMONTH(DATE($C23,$D23,1),0),"",IF(C26="","",C26+1)))</f>
        <v>#VALUE!</v>
      </c>
      <c r="E26" s="31" t="e">
        <f t="shared" ref="E26:AG26" si="8">IF(E25&gt;$G$5,"",IF(D26=EOMONTH(DATE($C23,$D23,1),0),"",IF(D26="","",D26+1)))</f>
        <v>#VALUE!</v>
      </c>
      <c r="F26" s="31" t="e">
        <f t="shared" si="8"/>
        <v>#VALUE!</v>
      </c>
      <c r="G26" s="31" t="e">
        <f t="shared" si="8"/>
        <v>#VALUE!</v>
      </c>
      <c r="H26" s="31" t="e">
        <f t="shared" si="8"/>
        <v>#VALUE!</v>
      </c>
      <c r="I26" s="31" t="e">
        <f t="shared" si="8"/>
        <v>#VALUE!</v>
      </c>
      <c r="J26" s="31" t="e">
        <f t="shared" si="8"/>
        <v>#VALUE!</v>
      </c>
      <c r="K26" s="31" t="e">
        <f t="shared" si="8"/>
        <v>#VALUE!</v>
      </c>
      <c r="L26" s="31" t="e">
        <f t="shared" si="8"/>
        <v>#VALUE!</v>
      </c>
      <c r="M26" s="31" t="e">
        <f t="shared" si="8"/>
        <v>#VALUE!</v>
      </c>
      <c r="N26" s="31" t="e">
        <f t="shared" si="8"/>
        <v>#VALUE!</v>
      </c>
      <c r="O26" s="31" t="e">
        <f t="shared" si="8"/>
        <v>#VALUE!</v>
      </c>
      <c r="P26" s="31" t="e">
        <f t="shared" si="8"/>
        <v>#VALUE!</v>
      </c>
      <c r="Q26" s="31" t="e">
        <f t="shared" si="8"/>
        <v>#VALUE!</v>
      </c>
      <c r="R26" s="31" t="e">
        <f t="shared" si="8"/>
        <v>#VALUE!</v>
      </c>
      <c r="S26" s="31" t="e">
        <f t="shared" si="8"/>
        <v>#VALUE!</v>
      </c>
      <c r="T26" s="31" t="e">
        <f t="shared" si="8"/>
        <v>#VALUE!</v>
      </c>
      <c r="U26" s="31" t="e">
        <f t="shared" si="8"/>
        <v>#VALUE!</v>
      </c>
      <c r="V26" s="31" t="e">
        <f t="shared" si="8"/>
        <v>#VALUE!</v>
      </c>
      <c r="W26" s="31" t="e">
        <f t="shared" si="8"/>
        <v>#VALUE!</v>
      </c>
      <c r="X26" s="31" t="e">
        <f t="shared" si="8"/>
        <v>#VALUE!</v>
      </c>
      <c r="Y26" s="31" t="e">
        <f t="shared" si="8"/>
        <v>#VALUE!</v>
      </c>
      <c r="Z26" s="31" t="e">
        <f t="shared" si="8"/>
        <v>#VALUE!</v>
      </c>
      <c r="AA26" s="31" t="e">
        <f>IF(AA25&gt;$G$5,"",IF(Z26=EOMONTH(DATE($C23,$D23,1),0),"",IF(Z26="","",Z26+1)))</f>
        <v>#VALUE!</v>
      </c>
      <c r="AB26" s="31" t="e">
        <f t="shared" si="8"/>
        <v>#VALUE!</v>
      </c>
      <c r="AC26" s="31" t="e">
        <f t="shared" si="8"/>
        <v>#VALUE!</v>
      </c>
      <c r="AD26" s="31" t="e">
        <f t="shared" si="8"/>
        <v>#VALUE!</v>
      </c>
      <c r="AE26" s="31" t="e">
        <f t="shared" si="8"/>
        <v>#VALUE!</v>
      </c>
      <c r="AF26" s="31" t="e">
        <f t="shared" si="8"/>
        <v>#VALUE!</v>
      </c>
      <c r="AG26" s="31" t="e">
        <f t="shared" si="8"/>
        <v>#VALUE!</v>
      </c>
      <c r="AH26" s="32" t="s">
        <v>18</v>
      </c>
      <c r="AI26" s="33">
        <f>+COUNTIFS(C27:AG27,"土",C28:AG28,"")+COUNTIFS(C27:AG27,"日",C28:AG28,"")</f>
        <v>0</v>
      </c>
      <c r="AJ26" s="4"/>
      <c r="AK26" s="4"/>
      <c r="AL26" s="6"/>
    </row>
    <row r="27" spans="2:38" s="35" customFormat="1" ht="13.2" x14ac:dyDescent="0.45">
      <c r="B27" s="57" t="s">
        <v>19</v>
      </c>
      <c r="C27" s="34" t="str">
        <f>IFERROR(TEXT(WEEKDAY(+C26),"aaa"),"")</f>
        <v/>
      </c>
      <c r="D27" s="34" t="str">
        <f t="shared" ref="D27:AG27" si="9">IFERROR(TEXT(WEEKDAY(+D26),"aaa"),"")</f>
        <v/>
      </c>
      <c r="E27" s="34" t="str">
        <f t="shared" si="9"/>
        <v/>
      </c>
      <c r="F27" s="34" t="str">
        <f t="shared" si="9"/>
        <v/>
      </c>
      <c r="G27" s="34" t="str">
        <f t="shared" si="9"/>
        <v/>
      </c>
      <c r="H27" s="34" t="str">
        <f t="shared" si="9"/>
        <v/>
      </c>
      <c r="I27" s="34" t="str">
        <f t="shared" si="9"/>
        <v/>
      </c>
      <c r="J27" s="34" t="str">
        <f t="shared" si="9"/>
        <v/>
      </c>
      <c r="K27" s="34" t="str">
        <f t="shared" si="9"/>
        <v/>
      </c>
      <c r="L27" s="34" t="str">
        <f t="shared" si="9"/>
        <v/>
      </c>
      <c r="M27" s="34" t="str">
        <f t="shared" si="9"/>
        <v/>
      </c>
      <c r="N27" s="34" t="str">
        <f t="shared" si="9"/>
        <v/>
      </c>
      <c r="O27" s="34" t="str">
        <f t="shared" si="9"/>
        <v/>
      </c>
      <c r="P27" s="34" t="str">
        <f t="shared" si="9"/>
        <v/>
      </c>
      <c r="Q27" s="34" t="str">
        <f t="shared" si="9"/>
        <v/>
      </c>
      <c r="R27" s="34" t="str">
        <f t="shared" si="9"/>
        <v/>
      </c>
      <c r="S27" s="34" t="str">
        <f t="shared" si="9"/>
        <v/>
      </c>
      <c r="T27" s="34" t="str">
        <f t="shared" si="9"/>
        <v/>
      </c>
      <c r="U27" s="34" t="str">
        <f t="shared" si="9"/>
        <v/>
      </c>
      <c r="V27" s="34" t="str">
        <f t="shared" si="9"/>
        <v/>
      </c>
      <c r="W27" s="34" t="str">
        <f t="shared" si="9"/>
        <v/>
      </c>
      <c r="X27" s="34" t="str">
        <f t="shared" si="9"/>
        <v/>
      </c>
      <c r="Y27" s="34" t="str">
        <f t="shared" si="9"/>
        <v/>
      </c>
      <c r="Z27" s="34" t="str">
        <f t="shared" si="9"/>
        <v/>
      </c>
      <c r="AA27" s="34" t="str">
        <f>IFERROR(TEXT(WEEKDAY(+AA26),"aaa"),"")</f>
        <v/>
      </c>
      <c r="AB27" s="34" t="str">
        <f t="shared" si="9"/>
        <v/>
      </c>
      <c r="AC27" s="34" t="str">
        <f t="shared" si="9"/>
        <v/>
      </c>
      <c r="AD27" s="34" t="str">
        <f t="shared" si="9"/>
        <v/>
      </c>
      <c r="AE27" s="34" t="str">
        <f t="shared" si="9"/>
        <v/>
      </c>
      <c r="AF27" s="34" t="str">
        <f t="shared" si="9"/>
        <v/>
      </c>
      <c r="AG27" s="34" t="str">
        <f t="shared" si="9"/>
        <v/>
      </c>
      <c r="AH27" s="32" t="s">
        <v>20</v>
      </c>
      <c r="AI27" s="33">
        <f>+COUNTIF(C28:AG28,"夏休")+COUNTIF(C28:AG28,"冬休")+COUNTIF(C28:AG28,"中止")</f>
        <v>0</v>
      </c>
      <c r="AL27" s="58"/>
    </row>
    <row r="28" spans="2:38" s="35" customFormat="1" ht="13.5" customHeight="1" x14ac:dyDescent="0.45">
      <c r="B28" s="124" t="s">
        <v>21</v>
      </c>
      <c r="C28" s="12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8"/>
      <c r="AH28" s="36" t="s">
        <v>1</v>
      </c>
      <c r="AI28" s="37">
        <f>COUNT(C26:AG26)-AI27</f>
        <v>0</v>
      </c>
      <c r="AL28" s="58"/>
    </row>
    <row r="29" spans="2:38" s="35" customFormat="1" ht="13.5" customHeight="1" x14ac:dyDescent="0.45">
      <c r="B29" s="125"/>
      <c r="C29" s="12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8"/>
      <c r="AH29" s="36" t="s">
        <v>22</v>
      </c>
      <c r="AI29" s="37">
        <f>+COUNTIF(C30:AG31,"休")</f>
        <v>0</v>
      </c>
      <c r="AJ29" s="38" t="e">
        <f>IF(AI30&gt;0.285,"",IF(AI29&lt;AI26,"←計画日数が足りません",""))</f>
        <v>#DIV/0!</v>
      </c>
      <c r="AL29" s="58"/>
    </row>
    <row r="30" spans="2:38" s="35" customFormat="1" ht="13.5" customHeight="1" x14ac:dyDescent="0.45">
      <c r="B30" s="119" t="s">
        <v>7</v>
      </c>
      <c r="C30" s="136"/>
      <c r="D30" s="134"/>
      <c r="E30" s="130"/>
      <c r="F30" s="130"/>
      <c r="G30" s="134"/>
      <c r="H30" s="111"/>
      <c r="I30" s="111"/>
      <c r="J30" s="111"/>
      <c r="K30" s="111"/>
      <c r="L30" s="130"/>
      <c r="M30" s="130"/>
      <c r="N30" s="134"/>
      <c r="O30" s="111"/>
      <c r="P30" s="111"/>
      <c r="Q30" s="111"/>
      <c r="R30" s="111"/>
      <c r="S30" s="130"/>
      <c r="T30" s="134"/>
      <c r="U30" s="134"/>
      <c r="V30" s="111"/>
      <c r="W30" s="111"/>
      <c r="X30" s="111"/>
      <c r="Y30" s="111"/>
      <c r="Z30" s="109"/>
      <c r="AA30" s="109"/>
      <c r="AB30" s="111"/>
      <c r="AC30" s="111"/>
      <c r="AD30" s="111"/>
      <c r="AE30" s="111"/>
      <c r="AF30" s="111"/>
      <c r="AG30" s="112"/>
      <c r="AH30" s="36" t="s">
        <v>23</v>
      </c>
      <c r="AI30" s="39" t="e">
        <f>+AI29/AI28</f>
        <v>#DIV/0!</v>
      </c>
      <c r="AL30" s="58"/>
    </row>
    <row r="31" spans="2:38" s="35" customFormat="1" ht="13.2" x14ac:dyDescent="0.45">
      <c r="B31" s="119"/>
      <c r="C31" s="137"/>
      <c r="D31" s="135"/>
      <c r="E31" s="127"/>
      <c r="F31" s="127"/>
      <c r="G31" s="135"/>
      <c r="H31" s="111"/>
      <c r="I31" s="111"/>
      <c r="J31" s="111"/>
      <c r="K31" s="111"/>
      <c r="L31" s="127"/>
      <c r="M31" s="127"/>
      <c r="N31" s="135"/>
      <c r="O31" s="111"/>
      <c r="P31" s="111"/>
      <c r="Q31" s="111"/>
      <c r="R31" s="111"/>
      <c r="S31" s="127"/>
      <c r="T31" s="135"/>
      <c r="U31" s="135"/>
      <c r="V31" s="111"/>
      <c r="W31" s="111"/>
      <c r="X31" s="111"/>
      <c r="Y31" s="111"/>
      <c r="Z31" s="109"/>
      <c r="AA31" s="109"/>
      <c r="AB31" s="111"/>
      <c r="AC31" s="111"/>
      <c r="AD31" s="111"/>
      <c r="AE31" s="111"/>
      <c r="AF31" s="111"/>
      <c r="AG31" s="112"/>
      <c r="AH31" s="36" t="s">
        <v>2</v>
      </c>
      <c r="AI31" s="37">
        <f>+COUNTA(C32:AG33)</f>
        <v>0</v>
      </c>
      <c r="AL31" s="58"/>
    </row>
    <row r="32" spans="2:38" s="35" customFormat="1" ht="13.2" x14ac:dyDescent="0.45">
      <c r="B32" s="113" t="s">
        <v>10</v>
      </c>
      <c r="C32" s="132"/>
      <c r="D32" s="130"/>
      <c r="E32" s="130"/>
      <c r="F32" s="130"/>
      <c r="G32" s="130"/>
      <c r="H32" s="109"/>
      <c r="I32" s="109"/>
      <c r="J32" s="109"/>
      <c r="K32" s="109"/>
      <c r="L32" s="130"/>
      <c r="M32" s="130"/>
      <c r="N32" s="130"/>
      <c r="O32" s="109"/>
      <c r="P32" s="109"/>
      <c r="Q32" s="109"/>
      <c r="R32" s="109"/>
      <c r="S32" s="130"/>
      <c r="T32" s="130"/>
      <c r="U32" s="130"/>
      <c r="V32" s="109"/>
      <c r="W32" s="109"/>
      <c r="X32" s="109"/>
      <c r="Y32" s="109"/>
      <c r="Z32" s="127"/>
      <c r="AA32" s="127"/>
      <c r="AB32" s="109"/>
      <c r="AC32" s="109"/>
      <c r="AD32" s="109"/>
      <c r="AE32" s="109"/>
      <c r="AF32" s="109"/>
      <c r="AG32" s="107"/>
      <c r="AH32" s="40" t="s">
        <v>24</v>
      </c>
      <c r="AI32" s="41" t="e">
        <f>+AI31/AI28</f>
        <v>#DIV/0!</v>
      </c>
      <c r="AL32" s="23">
        <f>+COUNTIF(C30:AG31,"休")</f>
        <v>0</v>
      </c>
    </row>
    <row r="33" spans="2:38" s="35" customFormat="1" ht="13.2" x14ac:dyDescent="0.45">
      <c r="B33" s="114"/>
      <c r="C33" s="133"/>
      <c r="D33" s="131"/>
      <c r="E33" s="131"/>
      <c r="F33" s="131"/>
      <c r="G33" s="131"/>
      <c r="H33" s="110"/>
      <c r="I33" s="110"/>
      <c r="J33" s="110"/>
      <c r="K33" s="110"/>
      <c r="L33" s="131"/>
      <c r="M33" s="131"/>
      <c r="N33" s="131"/>
      <c r="O33" s="110"/>
      <c r="P33" s="110"/>
      <c r="Q33" s="110"/>
      <c r="R33" s="110"/>
      <c r="S33" s="131"/>
      <c r="T33" s="131"/>
      <c r="U33" s="13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08"/>
      <c r="AH33" s="42" t="s">
        <v>25</v>
      </c>
      <c r="AI33" s="43" t="str">
        <f>IF(7&gt;AI28,"対象外",IF(OR(AI32&gt;=0.285,AI31&gt;=AI26),"OK","NG"))</f>
        <v>対象外</v>
      </c>
      <c r="AJ33" s="38" t="str">
        <f>IF(AI33="対象外","←７日間に満たない期間は達成判定の対象外",IF(AI33="NG","←月単位未達成","←月単位達成"))</f>
        <v>←７日間に満たない期間は達成判定の対象外</v>
      </c>
      <c r="AL33" s="44" t="str">
        <f>IF(7&gt;AI28,"対象外",IF(AL32&gt;=AI26,"OK","NG"))</f>
        <v>対象外</v>
      </c>
    </row>
    <row r="34" spans="2:38" hidden="1" x14ac:dyDescent="0.45">
      <c r="B34" s="45" t="s">
        <v>26</v>
      </c>
      <c r="C34" s="46" t="e">
        <f t="shared" ref="C34:AG34" si="10">IF(AND(DAY(C26)&gt;=22,DAY(C26)&lt;=28,C27="土"),1,0)</f>
        <v>#VALUE!</v>
      </c>
      <c r="D34" s="46" t="e">
        <f t="shared" si="10"/>
        <v>#VALUE!</v>
      </c>
      <c r="E34" s="46" t="e">
        <f t="shared" si="10"/>
        <v>#VALUE!</v>
      </c>
      <c r="F34" s="46" t="e">
        <f t="shared" si="10"/>
        <v>#VALUE!</v>
      </c>
      <c r="G34" s="46" t="e">
        <f t="shared" si="10"/>
        <v>#VALUE!</v>
      </c>
      <c r="H34" s="46" t="e">
        <f t="shared" si="10"/>
        <v>#VALUE!</v>
      </c>
      <c r="I34" s="46" t="e">
        <f t="shared" si="10"/>
        <v>#VALUE!</v>
      </c>
      <c r="J34" s="46" t="e">
        <f t="shared" si="10"/>
        <v>#VALUE!</v>
      </c>
      <c r="K34" s="46" t="e">
        <f t="shared" si="10"/>
        <v>#VALUE!</v>
      </c>
      <c r="L34" s="46" t="e">
        <f t="shared" si="10"/>
        <v>#VALUE!</v>
      </c>
      <c r="M34" s="46" t="e">
        <f t="shared" si="10"/>
        <v>#VALUE!</v>
      </c>
      <c r="N34" s="46" t="e">
        <f t="shared" si="10"/>
        <v>#VALUE!</v>
      </c>
      <c r="O34" s="46" t="e">
        <f t="shared" si="10"/>
        <v>#VALUE!</v>
      </c>
      <c r="P34" s="46" t="e">
        <f t="shared" si="10"/>
        <v>#VALUE!</v>
      </c>
      <c r="Q34" s="46" t="e">
        <f t="shared" si="10"/>
        <v>#VALUE!</v>
      </c>
      <c r="R34" s="46" t="e">
        <f t="shared" si="10"/>
        <v>#VALUE!</v>
      </c>
      <c r="S34" s="46" t="e">
        <f t="shared" si="10"/>
        <v>#VALUE!</v>
      </c>
      <c r="T34" s="46" t="e">
        <f t="shared" si="10"/>
        <v>#VALUE!</v>
      </c>
      <c r="U34" s="46" t="e">
        <f t="shared" si="10"/>
        <v>#VALUE!</v>
      </c>
      <c r="V34" s="46" t="e">
        <f t="shared" si="10"/>
        <v>#VALUE!</v>
      </c>
      <c r="W34" s="46" t="e">
        <f t="shared" si="10"/>
        <v>#VALUE!</v>
      </c>
      <c r="X34" s="46" t="e">
        <f t="shared" si="10"/>
        <v>#VALUE!</v>
      </c>
      <c r="Y34" s="46" t="e">
        <f t="shared" si="10"/>
        <v>#VALUE!</v>
      </c>
      <c r="Z34" s="46" t="e">
        <f t="shared" si="10"/>
        <v>#VALUE!</v>
      </c>
      <c r="AA34" s="46" t="e">
        <f t="shared" si="10"/>
        <v>#VALUE!</v>
      </c>
      <c r="AB34" s="46" t="e">
        <f t="shared" si="10"/>
        <v>#VALUE!</v>
      </c>
      <c r="AC34" s="46" t="e">
        <f t="shared" si="10"/>
        <v>#VALUE!</v>
      </c>
      <c r="AD34" s="46" t="e">
        <f t="shared" si="10"/>
        <v>#VALUE!</v>
      </c>
      <c r="AE34" s="46" t="e">
        <f t="shared" si="10"/>
        <v>#VALUE!</v>
      </c>
      <c r="AF34" s="46" t="e">
        <f t="shared" si="10"/>
        <v>#VALUE!</v>
      </c>
      <c r="AG34" s="46" t="e">
        <f t="shared" si="10"/>
        <v>#VALUE!</v>
      </c>
      <c r="AH34" s="47" t="s">
        <v>27</v>
      </c>
      <c r="AI34" s="48">
        <f>_xlfn.AGGREGATE(9,6,C34:AG34)</f>
        <v>0</v>
      </c>
      <c r="AJ34" s="38"/>
      <c r="AK34" s="4"/>
      <c r="AL34" s="6"/>
    </row>
    <row r="35" spans="2:38" hidden="1" x14ac:dyDescent="0.45">
      <c r="B35" s="45" t="s">
        <v>28</v>
      </c>
      <c r="C35" s="49" t="e">
        <f t="shared" ref="C35:AG35" si="11">IF(AND(DAY(C26)&gt;=22,DAY(C26)&lt;=28,C27="土",OR(C32="休",C32="雨")),1,0)</f>
        <v>#VALUE!</v>
      </c>
      <c r="D35" s="49" t="e">
        <f t="shared" si="11"/>
        <v>#VALUE!</v>
      </c>
      <c r="E35" s="49" t="e">
        <f t="shared" si="11"/>
        <v>#VALUE!</v>
      </c>
      <c r="F35" s="49" t="e">
        <f t="shared" si="11"/>
        <v>#VALUE!</v>
      </c>
      <c r="G35" s="49" t="e">
        <f t="shared" si="11"/>
        <v>#VALUE!</v>
      </c>
      <c r="H35" s="49" t="e">
        <f t="shared" si="11"/>
        <v>#VALUE!</v>
      </c>
      <c r="I35" s="49" t="e">
        <f t="shared" si="11"/>
        <v>#VALUE!</v>
      </c>
      <c r="J35" s="49" t="e">
        <f t="shared" si="11"/>
        <v>#VALUE!</v>
      </c>
      <c r="K35" s="49" t="e">
        <f t="shared" si="11"/>
        <v>#VALUE!</v>
      </c>
      <c r="L35" s="49" t="e">
        <f t="shared" si="11"/>
        <v>#VALUE!</v>
      </c>
      <c r="M35" s="49" t="e">
        <f t="shared" si="11"/>
        <v>#VALUE!</v>
      </c>
      <c r="N35" s="49" t="e">
        <f t="shared" si="11"/>
        <v>#VALUE!</v>
      </c>
      <c r="O35" s="49" t="e">
        <f t="shared" si="11"/>
        <v>#VALUE!</v>
      </c>
      <c r="P35" s="49" t="e">
        <f t="shared" si="11"/>
        <v>#VALUE!</v>
      </c>
      <c r="Q35" s="49" t="e">
        <f t="shared" si="11"/>
        <v>#VALUE!</v>
      </c>
      <c r="R35" s="49" t="e">
        <f t="shared" si="11"/>
        <v>#VALUE!</v>
      </c>
      <c r="S35" s="49" t="e">
        <f t="shared" si="11"/>
        <v>#VALUE!</v>
      </c>
      <c r="T35" s="49" t="e">
        <f t="shared" si="11"/>
        <v>#VALUE!</v>
      </c>
      <c r="U35" s="49" t="e">
        <f t="shared" si="11"/>
        <v>#VALUE!</v>
      </c>
      <c r="V35" s="49" t="e">
        <f t="shared" si="11"/>
        <v>#VALUE!</v>
      </c>
      <c r="W35" s="49" t="e">
        <f t="shared" si="11"/>
        <v>#VALUE!</v>
      </c>
      <c r="X35" s="49" t="e">
        <f t="shared" si="11"/>
        <v>#VALUE!</v>
      </c>
      <c r="Y35" s="49" t="e">
        <f t="shared" si="11"/>
        <v>#VALUE!</v>
      </c>
      <c r="Z35" s="49" t="e">
        <f t="shared" si="11"/>
        <v>#VALUE!</v>
      </c>
      <c r="AA35" s="49" t="e">
        <f t="shared" si="11"/>
        <v>#VALUE!</v>
      </c>
      <c r="AB35" s="49" t="e">
        <f t="shared" si="11"/>
        <v>#VALUE!</v>
      </c>
      <c r="AC35" s="49" t="e">
        <f t="shared" si="11"/>
        <v>#VALUE!</v>
      </c>
      <c r="AD35" s="49" t="e">
        <f t="shared" si="11"/>
        <v>#VALUE!</v>
      </c>
      <c r="AE35" s="49" t="e">
        <f t="shared" si="11"/>
        <v>#VALUE!</v>
      </c>
      <c r="AF35" s="49" t="e">
        <f t="shared" si="11"/>
        <v>#VALUE!</v>
      </c>
      <c r="AG35" s="49" t="e">
        <f t="shared" si="11"/>
        <v>#VALUE!</v>
      </c>
      <c r="AH35" s="50" t="s">
        <v>29</v>
      </c>
      <c r="AI35" s="48">
        <f>_xlfn.AGGREGATE(9,6,C35:AG35)</f>
        <v>0</v>
      </c>
      <c r="AJ35" s="38"/>
      <c r="AK35" s="4"/>
      <c r="AL35" s="6"/>
    </row>
    <row r="36" spans="2:38" hidden="1" x14ac:dyDescent="0.45">
      <c r="B36" s="45" t="s">
        <v>30</v>
      </c>
      <c r="C36" s="46" t="e">
        <f>IF(AND(DAY(C26)&gt;=8,DAY(C26)&lt;=14,C27="土"),1,0)</f>
        <v>#VALUE!</v>
      </c>
      <c r="D36" s="46" t="e">
        <f>IF(AND(DAY(D26)&gt;=8,DAY(D26)&lt;=14,D27="土"),1,0)</f>
        <v>#VALUE!</v>
      </c>
      <c r="E36" s="46" t="e">
        <f t="shared" ref="E36:AG36" si="12">IF(AND(DAY(E26)&gt;=8,DAY(E26)&lt;=14,E27="土"),1,0)</f>
        <v>#VALUE!</v>
      </c>
      <c r="F36" s="46" t="e">
        <f t="shared" si="12"/>
        <v>#VALUE!</v>
      </c>
      <c r="G36" s="46" t="e">
        <f t="shared" si="12"/>
        <v>#VALUE!</v>
      </c>
      <c r="H36" s="46" t="e">
        <f t="shared" si="12"/>
        <v>#VALUE!</v>
      </c>
      <c r="I36" s="46" t="e">
        <f t="shared" si="12"/>
        <v>#VALUE!</v>
      </c>
      <c r="J36" s="46" t="e">
        <f t="shared" si="12"/>
        <v>#VALUE!</v>
      </c>
      <c r="K36" s="46" t="e">
        <f t="shared" si="12"/>
        <v>#VALUE!</v>
      </c>
      <c r="L36" s="46" t="e">
        <f t="shared" si="12"/>
        <v>#VALUE!</v>
      </c>
      <c r="M36" s="46" t="e">
        <f t="shared" si="12"/>
        <v>#VALUE!</v>
      </c>
      <c r="N36" s="46" t="e">
        <f t="shared" si="12"/>
        <v>#VALUE!</v>
      </c>
      <c r="O36" s="46" t="e">
        <f t="shared" si="12"/>
        <v>#VALUE!</v>
      </c>
      <c r="P36" s="46" t="e">
        <f t="shared" si="12"/>
        <v>#VALUE!</v>
      </c>
      <c r="Q36" s="46" t="e">
        <f t="shared" si="12"/>
        <v>#VALUE!</v>
      </c>
      <c r="R36" s="46" t="e">
        <f t="shared" si="12"/>
        <v>#VALUE!</v>
      </c>
      <c r="S36" s="46" t="e">
        <f t="shared" si="12"/>
        <v>#VALUE!</v>
      </c>
      <c r="T36" s="46" t="e">
        <f t="shared" si="12"/>
        <v>#VALUE!</v>
      </c>
      <c r="U36" s="46" t="e">
        <f t="shared" si="12"/>
        <v>#VALUE!</v>
      </c>
      <c r="V36" s="46" t="e">
        <f t="shared" si="12"/>
        <v>#VALUE!</v>
      </c>
      <c r="W36" s="46" t="e">
        <f t="shared" si="12"/>
        <v>#VALUE!</v>
      </c>
      <c r="X36" s="46" t="e">
        <f t="shared" si="12"/>
        <v>#VALUE!</v>
      </c>
      <c r="Y36" s="46" t="e">
        <f t="shared" si="12"/>
        <v>#VALUE!</v>
      </c>
      <c r="Z36" s="46" t="e">
        <f t="shared" si="12"/>
        <v>#VALUE!</v>
      </c>
      <c r="AA36" s="46" t="e">
        <f t="shared" si="12"/>
        <v>#VALUE!</v>
      </c>
      <c r="AB36" s="46" t="e">
        <f t="shared" si="12"/>
        <v>#VALUE!</v>
      </c>
      <c r="AC36" s="46" t="e">
        <f t="shared" si="12"/>
        <v>#VALUE!</v>
      </c>
      <c r="AD36" s="46" t="e">
        <f t="shared" si="12"/>
        <v>#VALUE!</v>
      </c>
      <c r="AE36" s="46" t="e">
        <f t="shared" si="12"/>
        <v>#VALUE!</v>
      </c>
      <c r="AF36" s="46" t="e">
        <f t="shared" si="12"/>
        <v>#VALUE!</v>
      </c>
      <c r="AG36" s="46" t="e">
        <f t="shared" si="12"/>
        <v>#VALUE!</v>
      </c>
      <c r="AH36" s="47" t="s">
        <v>27</v>
      </c>
      <c r="AI36" s="48">
        <f>_xlfn.AGGREGATE(9,6,C36:AG36)</f>
        <v>0</v>
      </c>
      <c r="AJ36" s="38"/>
      <c r="AK36" s="4"/>
      <c r="AL36" s="6"/>
    </row>
    <row r="37" spans="2:38" hidden="1" x14ac:dyDescent="0.45">
      <c r="B37" s="45" t="s">
        <v>31</v>
      </c>
      <c r="C37" s="49" t="e">
        <f>IF(AND(DAY(C26)&gt;=8,DAY(C26)&lt;=14,C27="土",OR(C32="休",C32="雨")),1,0)</f>
        <v>#VALUE!</v>
      </c>
      <c r="D37" s="49" t="e">
        <f>IF(AND(DAY(D26)&gt;=8,DAY(D26)&lt;=14,D27="土",OR(D32="休",D32="雨")),1,0)</f>
        <v>#VALUE!</v>
      </c>
      <c r="E37" s="49" t="e">
        <f t="shared" ref="E37:AG37" si="13">IF(AND(DAY(E26)&gt;=8,DAY(E26)&lt;=14,E27="土",OR(E32="休",E32="雨")),1,0)</f>
        <v>#VALUE!</v>
      </c>
      <c r="F37" s="49" t="e">
        <f t="shared" si="13"/>
        <v>#VALUE!</v>
      </c>
      <c r="G37" s="49" t="e">
        <f t="shared" si="13"/>
        <v>#VALUE!</v>
      </c>
      <c r="H37" s="49" t="e">
        <f t="shared" si="13"/>
        <v>#VALUE!</v>
      </c>
      <c r="I37" s="49" t="e">
        <f t="shared" si="13"/>
        <v>#VALUE!</v>
      </c>
      <c r="J37" s="49" t="e">
        <f t="shared" si="13"/>
        <v>#VALUE!</v>
      </c>
      <c r="K37" s="49" t="e">
        <f t="shared" si="13"/>
        <v>#VALUE!</v>
      </c>
      <c r="L37" s="49" t="e">
        <f t="shared" si="13"/>
        <v>#VALUE!</v>
      </c>
      <c r="M37" s="49" t="e">
        <f t="shared" si="13"/>
        <v>#VALUE!</v>
      </c>
      <c r="N37" s="49" t="e">
        <f t="shared" si="13"/>
        <v>#VALUE!</v>
      </c>
      <c r="O37" s="49" t="e">
        <f t="shared" si="13"/>
        <v>#VALUE!</v>
      </c>
      <c r="P37" s="49" t="e">
        <f t="shared" si="13"/>
        <v>#VALUE!</v>
      </c>
      <c r="Q37" s="49" t="e">
        <f t="shared" si="13"/>
        <v>#VALUE!</v>
      </c>
      <c r="R37" s="49" t="e">
        <f t="shared" si="13"/>
        <v>#VALUE!</v>
      </c>
      <c r="S37" s="49" t="e">
        <f t="shared" si="13"/>
        <v>#VALUE!</v>
      </c>
      <c r="T37" s="49" t="e">
        <f t="shared" si="13"/>
        <v>#VALUE!</v>
      </c>
      <c r="U37" s="49" t="e">
        <f t="shared" si="13"/>
        <v>#VALUE!</v>
      </c>
      <c r="V37" s="49" t="e">
        <f t="shared" si="13"/>
        <v>#VALUE!</v>
      </c>
      <c r="W37" s="49" t="e">
        <f t="shared" si="13"/>
        <v>#VALUE!</v>
      </c>
      <c r="X37" s="49" t="e">
        <f t="shared" si="13"/>
        <v>#VALUE!</v>
      </c>
      <c r="Y37" s="49" t="e">
        <f t="shared" si="13"/>
        <v>#VALUE!</v>
      </c>
      <c r="Z37" s="49" t="e">
        <f t="shared" si="13"/>
        <v>#VALUE!</v>
      </c>
      <c r="AA37" s="49" t="e">
        <f t="shared" si="13"/>
        <v>#VALUE!</v>
      </c>
      <c r="AB37" s="49" t="e">
        <f t="shared" si="13"/>
        <v>#VALUE!</v>
      </c>
      <c r="AC37" s="49" t="e">
        <f t="shared" si="13"/>
        <v>#VALUE!</v>
      </c>
      <c r="AD37" s="49" t="e">
        <f t="shared" si="13"/>
        <v>#VALUE!</v>
      </c>
      <c r="AE37" s="49" t="e">
        <f t="shared" si="13"/>
        <v>#VALUE!</v>
      </c>
      <c r="AF37" s="49" t="e">
        <f t="shared" si="13"/>
        <v>#VALUE!</v>
      </c>
      <c r="AG37" s="49" t="e">
        <f t="shared" si="13"/>
        <v>#VALUE!</v>
      </c>
      <c r="AH37" s="50" t="s">
        <v>29</v>
      </c>
      <c r="AI37" s="48">
        <f>_xlfn.AGGREGATE(9,6,C37:AG37)</f>
        <v>0</v>
      </c>
      <c r="AJ37" s="38"/>
      <c r="AK37" s="4"/>
      <c r="AL37" s="6"/>
    </row>
    <row r="38" spans="2:38" x14ac:dyDescent="0.45">
      <c r="B38" s="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4"/>
      <c r="AI38" s="2"/>
      <c r="AJ38" s="4"/>
      <c r="AK38" s="4"/>
      <c r="AL38" s="6"/>
    </row>
    <row r="39" spans="2:38" hidden="1" x14ac:dyDescent="0.45">
      <c r="B39" s="2"/>
      <c r="C39" s="2" t="e">
        <f>YEAR(C42)</f>
        <v>#VALUE!</v>
      </c>
      <c r="D39" s="2" t="e">
        <f>MONTH(C42)</f>
        <v>#VALUE!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4"/>
      <c r="AI39" s="2"/>
      <c r="AJ39" s="4"/>
      <c r="AK39" s="4"/>
      <c r="AL39" s="6"/>
    </row>
    <row r="40" spans="2:38" x14ac:dyDescent="0.45">
      <c r="B40" s="7" t="s">
        <v>16</v>
      </c>
      <c r="C40" s="121" t="e">
        <f>C42</f>
        <v>#VALUE!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3"/>
      <c r="AJ40" s="4"/>
      <c r="AK40" s="4"/>
      <c r="AL40" s="6"/>
    </row>
    <row r="41" spans="2:38" hidden="1" x14ac:dyDescent="0.45">
      <c r="B41" s="52"/>
      <c r="C41" s="31" t="e">
        <f>DATE($C39,$D39,1)</f>
        <v>#VALUE!</v>
      </c>
      <c r="D41" s="31" t="e">
        <f t="shared" ref="D41:AG41" si="14">C41+1</f>
        <v>#VALUE!</v>
      </c>
      <c r="E41" s="31" t="e">
        <f t="shared" si="14"/>
        <v>#VALUE!</v>
      </c>
      <c r="F41" s="31" t="e">
        <f t="shared" si="14"/>
        <v>#VALUE!</v>
      </c>
      <c r="G41" s="31" t="e">
        <f t="shared" si="14"/>
        <v>#VALUE!</v>
      </c>
      <c r="H41" s="31" t="e">
        <f t="shared" si="14"/>
        <v>#VALUE!</v>
      </c>
      <c r="I41" s="31" t="e">
        <f t="shared" si="14"/>
        <v>#VALUE!</v>
      </c>
      <c r="J41" s="31" t="e">
        <f t="shared" si="14"/>
        <v>#VALUE!</v>
      </c>
      <c r="K41" s="31" t="e">
        <f t="shared" si="14"/>
        <v>#VALUE!</v>
      </c>
      <c r="L41" s="31" t="e">
        <f t="shared" si="14"/>
        <v>#VALUE!</v>
      </c>
      <c r="M41" s="31" t="e">
        <f t="shared" si="14"/>
        <v>#VALUE!</v>
      </c>
      <c r="N41" s="31" t="e">
        <f t="shared" si="14"/>
        <v>#VALUE!</v>
      </c>
      <c r="O41" s="31" t="e">
        <f t="shared" si="14"/>
        <v>#VALUE!</v>
      </c>
      <c r="P41" s="31" t="e">
        <f t="shared" si="14"/>
        <v>#VALUE!</v>
      </c>
      <c r="Q41" s="31" t="e">
        <f t="shared" si="14"/>
        <v>#VALUE!</v>
      </c>
      <c r="R41" s="31" t="e">
        <f t="shared" si="14"/>
        <v>#VALUE!</v>
      </c>
      <c r="S41" s="31" t="e">
        <f t="shared" si="14"/>
        <v>#VALUE!</v>
      </c>
      <c r="T41" s="31" t="e">
        <f t="shared" si="14"/>
        <v>#VALUE!</v>
      </c>
      <c r="U41" s="31" t="e">
        <f t="shared" si="14"/>
        <v>#VALUE!</v>
      </c>
      <c r="V41" s="31" t="e">
        <f t="shared" si="14"/>
        <v>#VALUE!</v>
      </c>
      <c r="W41" s="31" t="e">
        <f t="shared" si="14"/>
        <v>#VALUE!</v>
      </c>
      <c r="X41" s="31" t="e">
        <f t="shared" si="14"/>
        <v>#VALUE!</v>
      </c>
      <c r="Y41" s="31" t="e">
        <f t="shared" si="14"/>
        <v>#VALUE!</v>
      </c>
      <c r="Z41" s="31" t="e">
        <f t="shared" si="14"/>
        <v>#VALUE!</v>
      </c>
      <c r="AA41" s="31" t="e">
        <f t="shared" si="14"/>
        <v>#VALUE!</v>
      </c>
      <c r="AB41" s="31" t="e">
        <f t="shared" si="14"/>
        <v>#VALUE!</v>
      </c>
      <c r="AC41" s="31" t="e">
        <f t="shared" si="14"/>
        <v>#VALUE!</v>
      </c>
      <c r="AD41" s="31" t="e">
        <f t="shared" si="14"/>
        <v>#VALUE!</v>
      </c>
      <c r="AE41" s="31" t="e">
        <f t="shared" si="14"/>
        <v>#VALUE!</v>
      </c>
      <c r="AF41" s="31" t="e">
        <f t="shared" si="14"/>
        <v>#VALUE!</v>
      </c>
      <c r="AG41" s="31" t="e">
        <f t="shared" si="14"/>
        <v>#VALUE!</v>
      </c>
      <c r="AH41" s="53"/>
      <c r="AI41" s="54"/>
      <c r="AJ41" s="4"/>
      <c r="AK41" s="4"/>
      <c r="AL41" s="6"/>
    </row>
    <row r="42" spans="2:38" x14ac:dyDescent="0.45">
      <c r="B42" s="55" t="s">
        <v>17</v>
      </c>
      <c r="C42" s="56" t="e">
        <f>IF(EDATE(C25,1)&gt;$G$5,"",EDATE(C25,1))</f>
        <v>#VALUE!</v>
      </c>
      <c r="D42" s="31" t="e">
        <f t="shared" ref="D42:AG42" si="15">IF(D41&gt;$G$5,"",IF(C42=EOMONTH(DATE($C39,$D39,1),0),"",IF(C42="","",C42+1)))</f>
        <v>#VALUE!</v>
      </c>
      <c r="E42" s="31" t="e">
        <f t="shared" si="15"/>
        <v>#VALUE!</v>
      </c>
      <c r="F42" s="31" t="e">
        <f t="shared" si="15"/>
        <v>#VALUE!</v>
      </c>
      <c r="G42" s="31" t="e">
        <f t="shared" si="15"/>
        <v>#VALUE!</v>
      </c>
      <c r="H42" s="31" t="e">
        <f t="shared" si="15"/>
        <v>#VALUE!</v>
      </c>
      <c r="I42" s="31" t="e">
        <f t="shared" si="15"/>
        <v>#VALUE!</v>
      </c>
      <c r="J42" s="31" t="e">
        <f t="shared" si="15"/>
        <v>#VALUE!</v>
      </c>
      <c r="K42" s="31" t="e">
        <f t="shared" si="15"/>
        <v>#VALUE!</v>
      </c>
      <c r="L42" s="31" t="e">
        <f t="shared" si="15"/>
        <v>#VALUE!</v>
      </c>
      <c r="M42" s="31" t="e">
        <f t="shared" si="15"/>
        <v>#VALUE!</v>
      </c>
      <c r="N42" s="31" t="e">
        <f t="shared" si="15"/>
        <v>#VALUE!</v>
      </c>
      <c r="O42" s="31" t="e">
        <f t="shared" si="15"/>
        <v>#VALUE!</v>
      </c>
      <c r="P42" s="31" t="e">
        <f t="shared" si="15"/>
        <v>#VALUE!</v>
      </c>
      <c r="Q42" s="31" t="e">
        <f t="shared" si="15"/>
        <v>#VALUE!</v>
      </c>
      <c r="R42" s="31" t="e">
        <f t="shared" si="15"/>
        <v>#VALUE!</v>
      </c>
      <c r="S42" s="31" t="e">
        <f t="shared" si="15"/>
        <v>#VALUE!</v>
      </c>
      <c r="T42" s="31" t="e">
        <f t="shared" si="15"/>
        <v>#VALUE!</v>
      </c>
      <c r="U42" s="31" t="e">
        <f t="shared" si="15"/>
        <v>#VALUE!</v>
      </c>
      <c r="V42" s="31" t="e">
        <f t="shared" si="15"/>
        <v>#VALUE!</v>
      </c>
      <c r="W42" s="31" t="e">
        <f t="shared" si="15"/>
        <v>#VALUE!</v>
      </c>
      <c r="X42" s="31" t="e">
        <f t="shared" si="15"/>
        <v>#VALUE!</v>
      </c>
      <c r="Y42" s="31" t="e">
        <f t="shared" si="15"/>
        <v>#VALUE!</v>
      </c>
      <c r="Z42" s="31" t="e">
        <f t="shared" si="15"/>
        <v>#VALUE!</v>
      </c>
      <c r="AA42" s="31" t="e">
        <f t="shared" si="15"/>
        <v>#VALUE!</v>
      </c>
      <c r="AB42" s="31" t="e">
        <f t="shared" si="15"/>
        <v>#VALUE!</v>
      </c>
      <c r="AC42" s="31" t="e">
        <f t="shared" si="15"/>
        <v>#VALUE!</v>
      </c>
      <c r="AD42" s="31" t="e">
        <f t="shared" si="15"/>
        <v>#VALUE!</v>
      </c>
      <c r="AE42" s="31" t="e">
        <f t="shared" si="15"/>
        <v>#VALUE!</v>
      </c>
      <c r="AF42" s="31" t="e">
        <f t="shared" si="15"/>
        <v>#VALUE!</v>
      </c>
      <c r="AG42" s="31" t="e">
        <f t="shared" si="15"/>
        <v>#VALUE!</v>
      </c>
      <c r="AH42" s="32" t="s">
        <v>18</v>
      </c>
      <c r="AI42" s="33">
        <f>+COUNTIFS(C43:AG43,"土",C44:AG44,"")+COUNTIFS(C43:AG43,"日",C44:AG44,"")</f>
        <v>0</v>
      </c>
      <c r="AJ42" s="4"/>
      <c r="AK42" s="4"/>
      <c r="AL42" s="6"/>
    </row>
    <row r="43" spans="2:38" s="35" customFormat="1" ht="13.2" x14ac:dyDescent="0.45">
      <c r="B43" s="57" t="s">
        <v>19</v>
      </c>
      <c r="C43" s="34" t="str">
        <f>IFERROR(TEXT(WEEKDAY(+C42),"aaa"),"")</f>
        <v/>
      </c>
      <c r="D43" s="34" t="str">
        <f t="shared" ref="D43:AG43" si="16">IFERROR(TEXT(WEEKDAY(+D42),"aaa"),"")</f>
        <v/>
      </c>
      <c r="E43" s="34" t="str">
        <f t="shared" si="16"/>
        <v/>
      </c>
      <c r="F43" s="34" t="str">
        <f t="shared" si="16"/>
        <v/>
      </c>
      <c r="G43" s="34" t="str">
        <f t="shared" si="16"/>
        <v/>
      </c>
      <c r="H43" s="34" t="str">
        <f t="shared" si="16"/>
        <v/>
      </c>
      <c r="I43" s="34" t="str">
        <f t="shared" si="16"/>
        <v/>
      </c>
      <c r="J43" s="34" t="str">
        <f t="shared" si="16"/>
        <v/>
      </c>
      <c r="K43" s="34" t="str">
        <f t="shared" si="16"/>
        <v/>
      </c>
      <c r="L43" s="34" t="str">
        <f t="shared" si="16"/>
        <v/>
      </c>
      <c r="M43" s="34" t="str">
        <f t="shared" si="16"/>
        <v/>
      </c>
      <c r="N43" s="34" t="str">
        <f t="shared" si="16"/>
        <v/>
      </c>
      <c r="O43" s="34" t="str">
        <f t="shared" si="16"/>
        <v/>
      </c>
      <c r="P43" s="34" t="str">
        <f t="shared" si="16"/>
        <v/>
      </c>
      <c r="Q43" s="34" t="str">
        <f t="shared" si="16"/>
        <v/>
      </c>
      <c r="R43" s="34" t="str">
        <f t="shared" si="16"/>
        <v/>
      </c>
      <c r="S43" s="34" t="str">
        <f t="shared" si="16"/>
        <v/>
      </c>
      <c r="T43" s="34" t="str">
        <f t="shared" si="16"/>
        <v/>
      </c>
      <c r="U43" s="34" t="str">
        <f t="shared" si="16"/>
        <v/>
      </c>
      <c r="V43" s="34" t="str">
        <f t="shared" si="16"/>
        <v/>
      </c>
      <c r="W43" s="34" t="str">
        <f t="shared" si="16"/>
        <v/>
      </c>
      <c r="X43" s="34" t="str">
        <f t="shared" si="16"/>
        <v/>
      </c>
      <c r="Y43" s="34" t="str">
        <f t="shared" si="16"/>
        <v/>
      </c>
      <c r="Z43" s="34" t="str">
        <f t="shared" si="16"/>
        <v/>
      </c>
      <c r="AA43" s="34" t="str">
        <f t="shared" si="16"/>
        <v/>
      </c>
      <c r="AB43" s="34" t="str">
        <f t="shared" si="16"/>
        <v/>
      </c>
      <c r="AC43" s="34" t="str">
        <f t="shared" si="16"/>
        <v/>
      </c>
      <c r="AD43" s="34" t="str">
        <f t="shared" si="16"/>
        <v/>
      </c>
      <c r="AE43" s="34" t="str">
        <f t="shared" si="16"/>
        <v/>
      </c>
      <c r="AF43" s="34" t="str">
        <f t="shared" si="16"/>
        <v/>
      </c>
      <c r="AG43" s="34" t="str">
        <f t="shared" si="16"/>
        <v/>
      </c>
      <c r="AH43" s="32" t="s">
        <v>20</v>
      </c>
      <c r="AI43" s="33">
        <f>+COUNTIF(C44:AG44,"夏休")+COUNTIF(C44:AG44,"冬休")+COUNTIF(C44:AG44,"中止")</f>
        <v>0</v>
      </c>
      <c r="AL43" s="58"/>
    </row>
    <row r="44" spans="2:38" s="35" customFormat="1" ht="13.5" customHeight="1" x14ac:dyDescent="0.45">
      <c r="B44" s="124" t="s">
        <v>21</v>
      </c>
      <c r="C44" s="12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8"/>
      <c r="AH44" s="36" t="s">
        <v>1</v>
      </c>
      <c r="AI44" s="37">
        <f>COUNT(C42:AG42)-AI43</f>
        <v>0</v>
      </c>
      <c r="AL44" s="58"/>
    </row>
    <row r="45" spans="2:38" s="35" customFormat="1" ht="13.5" customHeight="1" x14ac:dyDescent="0.45">
      <c r="B45" s="125"/>
      <c r="C45" s="12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8"/>
      <c r="AH45" s="36" t="s">
        <v>22</v>
      </c>
      <c r="AI45" s="37">
        <f>+COUNTIF(C46:AG47,"休")</f>
        <v>0</v>
      </c>
      <c r="AJ45" s="38" t="e">
        <f>IF(AI46&gt;0.285,"",IF(AI45&lt;AI42,"←計画日数が足りません",""))</f>
        <v>#DIV/0!</v>
      </c>
      <c r="AL45" s="58"/>
    </row>
    <row r="46" spans="2:38" s="35" customFormat="1" ht="13.5" customHeight="1" x14ac:dyDescent="0.45">
      <c r="B46" s="119" t="s">
        <v>7</v>
      </c>
      <c r="C46" s="120"/>
      <c r="D46" s="111"/>
      <c r="E46" s="111"/>
      <c r="F46" s="111"/>
      <c r="G46" s="111"/>
      <c r="H46" s="111"/>
      <c r="I46" s="111"/>
      <c r="J46" s="109"/>
      <c r="K46" s="111"/>
      <c r="L46" s="111"/>
      <c r="M46" s="111"/>
      <c r="N46" s="111"/>
      <c r="O46" s="111"/>
      <c r="P46" s="111"/>
      <c r="Q46" s="109"/>
      <c r="R46" s="111"/>
      <c r="S46" s="111"/>
      <c r="T46" s="111"/>
      <c r="U46" s="111"/>
      <c r="V46" s="111"/>
      <c r="W46" s="111"/>
      <c r="X46" s="109"/>
      <c r="Y46" s="111"/>
      <c r="Z46" s="111"/>
      <c r="AA46" s="111"/>
      <c r="AB46" s="111"/>
      <c r="AC46" s="111"/>
      <c r="AD46" s="111"/>
      <c r="AE46" s="109"/>
      <c r="AF46" s="111"/>
      <c r="AG46" s="112"/>
      <c r="AH46" s="36" t="s">
        <v>23</v>
      </c>
      <c r="AI46" s="39" t="e">
        <f>+AI45/AI44</f>
        <v>#DIV/0!</v>
      </c>
      <c r="AL46" s="58"/>
    </row>
    <row r="47" spans="2:38" s="35" customFormat="1" ht="13.2" x14ac:dyDescent="0.45">
      <c r="B47" s="119"/>
      <c r="C47" s="120"/>
      <c r="D47" s="111"/>
      <c r="E47" s="111"/>
      <c r="F47" s="111"/>
      <c r="G47" s="111"/>
      <c r="H47" s="111"/>
      <c r="I47" s="111"/>
      <c r="J47" s="109"/>
      <c r="K47" s="111"/>
      <c r="L47" s="111"/>
      <c r="M47" s="111"/>
      <c r="N47" s="111"/>
      <c r="O47" s="111"/>
      <c r="P47" s="111"/>
      <c r="Q47" s="109"/>
      <c r="R47" s="111"/>
      <c r="S47" s="111"/>
      <c r="T47" s="111"/>
      <c r="U47" s="111"/>
      <c r="V47" s="111"/>
      <c r="W47" s="111"/>
      <c r="X47" s="109"/>
      <c r="Y47" s="111"/>
      <c r="Z47" s="111"/>
      <c r="AA47" s="111"/>
      <c r="AB47" s="111"/>
      <c r="AC47" s="111"/>
      <c r="AD47" s="111"/>
      <c r="AE47" s="109"/>
      <c r="AF47" s="111"/>
      <c r="AG47" s="112"/>
      <c r="AH47" s="36" t="s">
        <v>2</v>
      </c>
      <c r="AI47" s="37">
        <f>+COUNTA(C48:AG49)</f>
        <v>0</v>
      </c>
      <c r="AL47" s="58"/>
    </row>
    <row r="48" spans="2:38" s="35" customFormat="1" ht="13.2" x14ac:dyDescent="0.45">
      <c r="B48" s="113" t="s">
        <v>10</v>
      </c>
      <c r="C48" s="115"/>
      <c r="D48" s="109"/>
      <c r="E48" s="109"/>
      <c r="F48" s="109"/>
      <c r="G48" s="109"/>
      <c r="H48" s="109"/>
      <c r="I48" s="109"/>
      <c r="J48" s="127"/>
      <c r="K48" s="109"/>
      <c r="L48" s="109"/>
      <c r="M48" s="109"/>
      <c r="N48" s="109"/>
      <c r="O48" s="109"/>
      <c r="P48" s="109"/>
      <c r="Q48" s="127"/>
      <c r="R48" s="109"/>
      <c r="S48" s="109"/>
      <c r="T48" s="109"/>
      <c r="U48" s="109"/>
      <c r="V48" s="109"/>
      <c r="W48" s="109"/>
      <c r="X48" s="127"/>
      <c r="Y48" s="109"/>
      <c r="Z48" s="109"/>
      <c r="AA48" s="109"/>
      <c r="AB48" s="109"/>
      <c r="AC48" s="109"/>
      <c r="AD48" s="109"/>
      <c r="AE48" s="127"/>
      <c r="AF48" s="109"/>
      <c r="AG48" s="107"/>
      <c r="AH48" s="40" t="s">
        <v>24</v>
      </c>
      <c r="AI48" s="41" t="e">
        <f>+AI47/AI44</f>
        <v>#DIV/0!</v>
      </c>
      <c r="AL48" s="23">
        <f>+COUNTIF(C46:AG47,"休")</f>
        <v>0</v>
      </c>
    </row>
    <row r="49" spans="2:38" s="35" customFormat="1" ht="13.2" x14ac:dyDescent="0.45">
      <c r="B49" s="114"/>
      <c r="C49" s="116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08"/>
      <c r="AH49" s="42" t="s">
        <v>25</v>
      </c>
      <c r="AI49" s="43" t="str">
        <f>IF(7&gt;AI44,"対象外",IF(OR(AI48&gt;=0.285,AI47&gt;=AI42),"OK","NG"))</f>
        <v>対象外</v>
      </c>
      <c r="AJ49" s="38" t="str">
        <f>IF(AI49="対象外","←７日間に満たない期間は達成判定の対象外",IF(AI49="NG","←月単位未達成","←月単位達成"))</f>
        <v>←７日間に満たない期間は達成判定の対象外</v>
      </c>
      <c r="AL49" s="44" t="str">
        <f>IF(7&gt;AI44,"対象外",IF(AL48&gt;=AI42,"OK","NG"))</f>
        <v>対象外</v>
      </c>
    </row>
    <row r="50" spans="2:38" hidden="1" x14ac:dyDescent="0.45">
      <c r="B50" s="45" t="s">
        <v>26</v>
      </c>
      <c r="C50" s="46" t="e">
        <f t="shared" ref="C50:AG50" si="17">IF(AND(DAY(C42)&gt;=22,DAY(C42)&lt;=28,C43="土"),1,0)</f>
        <v>#VALUE!</v>
      </c>
      <c r="D50" s="46" t="e">
        <f t="shared" si="17"/>
        <v>#VALUE!</v>
      </c>
      <c r="E50" s="46" t="e">
        <f t="shared" si="17"/>
        <v>#VALUE!</v>
      </c>
      <c r="F50" s="46" t="e">
        <f t="shared" si="17"/>
        <v>#VALUE!</v>
      </c>
      <c r="G50" s="46" t="e">
        <f t="shared" si="17"/>
        <v>#VALUE!</v>
      </c>
      <c r="H50" s="46" t="e">
        <f t="shared" si="17"/>
        <v>#VALUE!</v>
      </c>
      <c r="I50" s="46" t="e">
        <f t="shared" si="17"/>
        <v>#VALUE!</v>
      </c>
      <c r="J50" s="46" t="e">
        <f t="shared" si="17"/>
        <v>#VALUE!</v>
      </c>
      <c r="K50" s="46" t="e">
        <f t="shared" si="17"/>
        <v>#VALUE!</v>
      </c>
      <c r="L50" s="46" t="e">
        <f t="shared" si="17"/>
        <v>#VALUE!</v>
      </c>
      <c r="M50" s="46" t="e">
        <f t="shared" si="17"/>
        <v>#VALUE!</v>
      </c>
      <c r="N50" s="46" t="e">
        <f t="shared" si="17"/>
        <v>#VALUE!</v>
      </c>
      <c r="O50" s="46" t="e">
        <f t="shared" si="17"/>
        <v>#VALUE!</v>
      </c>
      <c r="P50" s="46" t="e">
        <f t="shared" si="17"/>
        <v>#VALUE!</v>
      </c>
      <c r="Q50" s="46" t="e">
        <f t="shared" si="17"/>
        <v>#VALUE!</v>
      </c>
      <c r="R50" s="46" t="e">
        <f t="shared" si="17"/>
        <v>#VALUE!</v>
      </c>
      <c r="S50" s="46" t="e">
        <f t="shared" si="17"/>
        <v>#VALUE!</v>
      </c>
      <c r="T50" s="46" t="e">
        <f t="shared" si="17"/>
        <v>#VALUE!</v>
      </c>
      <c r="U50" s="46" t="e">
        <f t="shared" si="17"/>
        <v>#VALUE!</v>
      </c>
      <c r="V50" s="46" t="e">
        <f t="shared" si="17"/>
        <v>#VALUE!</v>
      </c>
      <c r="W50" s="46" t="e">
        <f t="shared" si="17"/>
        <v>#VALUE!</v>
      </c>
      <c r="X50" s="46" t="e">
        <f t="shared" si="17"/>
        <v>#VALUE!</v>
      </c>
      <c r="Y50" s="46" t="e">
        <f t="shared" si="17"/>
        <v>#VALUE!</v>
      </c>
      <c r="Z50" s="46" t="e">
        <f t="shared" si="17"/>
        <v>#VALUE!</v>
      </c>
      <c r="AA50" s="46" t="e">
        <f t="shared" si="17"/>
        <v>#VALUE!</v>
      </c>
      <c r="AB50" s="46" t="e">
        <f t="shared" si="17"/>
        <v>#VALUE!</v>
      </c>
      <c r="AC50" s="46" t="e">
        <f t="shared" si="17"/>
        <v>#VALUE!</v>
      </c>
      <c r="AD50" s="46" t="e">
        <f t="shared" si="17"/>
        <v>#VALUE!</v>
      </c>
      <c r="AE50" s="46" t="e">
        <f t="shared" si="17"/>
        <v>#VALUE!</v>
      </c>
      <c r="AF50" s="46" t="e">
        <f t="shared" si="17"/>
        <v>#VALUE!</v>
      </c>
      <c r="AG50" s="46" t="e">
        <f t="shared" si="17"/>
        <v>#VALUE!</v>
      </c>
      <c r="AH50" s="47" t="s">
        <v>27</v>
      </c>
      <c r="AI50" s="48">
        <f>_xlfn.AGGREGATE(9,6,C50:AG50)</f>
        <v>0</v>
      </c>
      <c r="AJ50" s="38"/>
      <c r="AK50" s="4"/>
      <c r="AL50" s="6"/>
    </row>
    <row r="51" spans="2:38" hidden="1" x14ac:dyDescent="0.45">
      <c r="B51" s="45" t="s">
        <v>28</v>
      </c>
      <c r="C51" s="49" t="e">
        <f t="shared" ref="C51:AG51" si="18">IF(AND(DAY(C42)&gt;=22,DAY(C42)&lt;=28,C43="土",OR(C48="休",C48="雨")),1,0)</f>
        <v>#VALUE!</v>
      </c>
      <c r="D51" s="49" t="e">
        <f t="shared" si="18"/>
        <v>#VALUE!</v>
      </c>
      <c r="E51" s="49" t="e">
        <f t="shared" si="18"/>
        <v>#VALUE!</v>
      </c>
      <c r="F51" s="49" t="e">
        <f t="shared" si="18"/>
        <v>#VALUE!</v>
      </c>
      <c r="G51" s="49" t="e">
        <f t="shared" si="18"/>
        <v>#VALUE!</v>
      </c>
      <c r="H51" s="49" t="e">
        <f t="shared" si="18"/>
        <v>#VALUE!</v>
      </c>
      <c r="I51" s="49" t="e">
        <f t="shared" si="18"/>
        <v>#VALUE!</v>
      </c>
      <c r="J51" s="49" t="e">
        <f t="shared" si="18"/>
        <v>#VALUE!</v>
      </c>
      <c r="K51" s="49" t="e">
        <f t="shared" si="18"/>
        <v>#VALUE!</v>
      </c>
      <c r="L51" s="49" t="e">
        <f t="shared" si="18"/>
        <v>#VALUE!</v>
      </c>
      <c r="M51" s="49" t="e">
        <f t="shared" si="18"/>
        <v>#VALUE!</v>
      </c>
      <c r="N51" s="49" t="e">
        <f t="shared" si="18"/>
        <v>#VALUE!</v>
      </c>
      <c r="O51" s="49" t="e">
        <f t="shared" si="18"/>
        <v>#VALUE!</v>
      </c>
      <c r="P51" s="49" t="e">
        <f t="shared" si="18"/>
        <v>#VALUE!</v>
      </c>
      <c r="Q51" s="49" t="e">
        <f t="shared" si="18"/>
        <v>#VALUE!</v>
      </c>
      <c r="R51" s="49" t="e">
        <f t="shared" si="18"/>
        <v>#VALUE!</v>
      </c>
      <c r="S51" s="49" t="e">
        <f t="shared" si="18"/>
        <v>#VALUE!</v>
      </c>
      <c r="T51" s="49" t="e">
        <f t="shared" si="18"/>
        <v>#VALUE!</v>
      </c>
      <c r="U51" s="49" t="e">
        <f t="shared" si="18"/>
        <v>#VALUE!</v>
      </c>
      <c r="V51" s="49" t="e">
        <f t="shared" si="18"/>
        <v>#VALUE!</v>
      </c>
      <c r="W51" s="49" t="e">
        <f t="shared" si="18"/>
        <v>#VALUE!</v>
      </c>
      <c r="X51" s="49" t="e">
        <f t="shared" si="18"/>
        <v>#VALUE!</v>
      </c>
      <c r="Y51" s="49" t="e">
        <f t="shared" si="18"/>
        <v>#VALUE!</v>
      </c>
      <c r="Z51" s="49" t="e">
        <f t="shared" si="18"/>
        <v>#VALUE!</v>
      </c>
      <c r="AA51" s="49" t="e">
        <f t="shared" si="18"/>
        <v>#VALUE!</v>
      </c>
      <c r="AB51" s="49" t="e">
        <f t="shared" si="18"/>
        <v>#VALUE!</v>
      </c>
      <c r="AC51" s="49" t="e">
        <f t="shared" si="18"/>
        <v>#VALUE!</v>
      </c>
      <c r="AD51" s="49" t="e">
        <f t="shared" si="18"/>
        <v>#VALUE!</v>
      </c>
      <c r="AE51" s="49" t="e">
        <f>IF(AND(DAY(AE42)&gt;=22,DAY(AE42)&lt;=28,AE43="土",OR(AE48="休",AE48="雨")),1,0)</f>
        <v>#VALUE!</v>
      </c>
      <c r="AF51" s="49" t="e">
        <f>IF(AND(DAY(AF42)&gt;=22,DAY(AF42)&lt;=28,AF43="土",OR(AF48="休",AF48="雨")),1,0)</f>
        <v>#VALUE!</v>
      </c>
      <c r="AG51" s="49" t="e">
        <f t="shared" si="18"/>
        <v>#VALUE!</v>
      </c>
      <c r="AH51" s="50" t="s">
        <v>29</v>
      </c>
      <c r="AI51" s="48">
        <f>_xlfn.AGGREGATE(9,6,C51:AG51)</f>
        <v>0</v>
      </c>
      <c r="AJ51" s="38"/>
      <c r="AK51" s="4"/>
      <c r="AL51" s="6"/>
    </row>
    <row r="52" spans="2:38" hidden="1" x14ac:dyDescent="0.45">
      <c r="B52" s="45" t="s">
        <v>30</v>
      </c>
      <c r="C52" s="46" t="e">
        <f>IF(AND(DAY(C42)&gt;=8,DAY(C42)&lt;=14,C43="土"),1,0)</f>
        <v>#VALUE!</v>
      </c>
      <c r="D52" s="46" t="e">
        <f>IF(AND(DAY(D42)&gt;=8,DAY(D42)&lt;=14,D43="土"),1,0)</f>
        <v>#VALUE!</v>
      </c>
      <c r="E52" s="46" t="e">
        <f t="shared" ref="E52:AG52" si="19">IF(AND(DAY(E42)&gt;=8,DAY(E42)&lt;=14,E43="土"),1,0)</f>
        <v>#VALUE!</v>
      </c>
      <c r="F52" s="46" t="e">
        <f t="shared" si="19"/>
        <v>#VALUE!</v>
      </c>
      <c r="G52" s="46" t="e">
        <f t="shared" si="19"/>
        <v>#VALUE!</v>
      </c>
      <c r="H52" s="46" t="e">
        <f t="shared" si="19"/>
        <v>#VALUE!</v>
      </c>
      <c r="I52" s="46" t="e">
        <f t="shared" si="19"/>
        <v>#VALUE!</v>
      </c>
      <c r="J52" s="46" t="e">
        <f t="shared" si="19"/>
        <v>#VALUE!</v>
      </c>
      <c r="K52" s="46" t="e">
        <f t="shared" si="19"/>
        <v>#VALUE!</v>
      </c>
      <c r="L52" s="46" t="e">
        <f t="shared" si="19"/>
        <v>#VALUE!</v>
      </c>
      <c r="M52" s="46" t="e">
        <f t="shared" si="19"/>
        <v>#VALUE!</v>
      </c>
      <c r="N52" s="46" t="e">
        <f t="shared" si="19"/>
        <v>#VALUE!</v>
      </c>
      <c r="O52" s="46" t="e">
        <f t="shared" si="19"/>
        <v>#VALUE!</v>
      </c>
      <c r="P52" s="46" t="e">
        <f t="shared" si="19"/>
        <v>#VALUE!</v>
      </c>
      <c r="Q52" s="46" t="e">
        <f t="shared" si="19"/>
        <v>#VALUE!</v>
      </c>
      <c r="R52" s="46" t="e">
        <f t="shared" si="19"/>
        <v>#VALUE!</v>
      </c>
      <c r="S52" s="46" t="e">
        <f t="shared" si="19"/>
        <v>#VALUE!</v>
      </c>
      <c r="T52" s="46" t="e">
        <f t="shared" si="19"/>
        <v>#VALUE!</v>
      </c>
      <c r="U52" s="46" t="e">
        <f t="shared" si="19"/>
        <v>#VALUE!</v>
      </c>
      <c r="V52" s="46" t="e">
        <f t="shared" si="19"/>
        <v>#VALUE!</v>
      </c>
      <c r="W52" s="46" t="e">
        <f t="shared" si="19"/>
        <v>#VALUE!</v>
      </c>
      <c r="X52" s="46" t="e">
        <f t="shared" si="19"/>
        <v>#VALUE!</v>
      </c>
      <c r="Y52" s="46" t="e">
        <f t="shared" si="19"/>
        <v>#VALUE!</v>
      </c>
      <c r="Z52" s="46" t="e">
        <f t="shared" si="19"/>
        <v>#VALUE!</v>
      </c>
      <c r="AA52" s="46" t="e">
        <f t="shared" si="19"/>
        <v>#VALUE!</v>
      </c>
      <c r="AB52" s="46" t="e">
        <f t="shared" si="19"/>
        <v>#VALUE!</v>
      </c>
      <c r="AC52" s="46" t="e">
        <f t="shared" si="19"/>
        <v>#VALUE!</v>
      </c>
      <c r="AD52" s="46" t="e">
        <f t="shared" si="19"/>
        <v>#VALUE!</v>
      </c>
      <c r="AE52" s="46" t="e">
        <f t="shared" si="19"/>
        <v>#VALUE!</v>
      </c>
      <c r="AF52" s="46" t="e">
        <f t="shared" si="19"/>
        <v>#VALUE!</v>
      </c>
      <c r="AG52" s="46" t="e">
        <f t="shared" si="19"/>
        <v>#VALUE!</v>
      </c>
      <c r="AH52" s="47" t="s">
        <v>27</v>
      </c>
      <c r="AI52" s="48">
        <f>_xlfn.AGGREGATE(9,6,C52:AG52)</f>
        <v>0</v>
      </c>
      <c r="AJ52" s="38"/>
      <c r="AK52" s="4"/>
      <c r="AL52" s="6"/>
    </row>
    <row r="53" spans="2:38" hidden="1" x14ac:dyDescent="0.45">
      <c r="B53" s="45" t="s">
        <v>31</v>
      </c>
      <c r="C53" s="49" t="e">
        <f>IF(AND(DAY(C42)&gt;=8,DAY(C42)&lt;=14,C43="土",OR(C48="休",C48="雨")),1,0)</f>
        <v>#VALUE!</v>
      </c>
      <c r="D53" s="49" t="e">
        <f>IF(AND(DAY(D42)&gt;=8,DAY(D42)&lt;=14,D43="土",OR(D48="休",D48="雨")),1,0)</f>
        <v>#VALUE!</v>
      </c>
      <c r="E53" s="49" t="e">
        <f t="shared" ref="E53:AG53" si="20">IF(AND(DAY(E42)&gt;=8,DAY(E42)&lt;=14,E43="土",OR(E48="休",E48="雨")),1,0)</f>
        <v>#VALUE!</v>
      </c>
      <c r="F53" s="49" t="e">
        <f t="shared" si="20"/>
        <v>#VALUE!</v>
      </c>
      <c r="G53" s="49" t="e">
        <f t="shared" si="20"/>
        <v>#VALUE!</v>
      </c>
      <c r="H53" s="49" t="e">
        <f t="shared" si="20"/>
        <v>#VALUE!</v>
      </c>
      <c r="I53" s="49" t="e">
        <f t="shared" si="20"/>
        <v>#VALUE!</v>
      </c>
      <c r="J53" s="49" t="e">
        <f t="shared" si="20"/>
        <v>#VALUE!</v>
      </c>
      <c r="K53" s="49" t="e">
        <f t="shared" si="20"/>
        <v>#VALUE!</v>
      </c>
      <c r="L53" s="49" t="e">
        <f t="shared" si="20"/>
        <v>#VALUE!</v>
      </c>
      <c r="M53" s="49" t="e">
        <f t="shared" si="20"/>
        <v>#VALUE!</v>
      </c>
      <c r="N53" s="49" t="e">
        <f t="shared" si="20"/>
        <v>#VALUE!</v>
      </c>
      <c r="O53" s="49" t="e">
        <f t="shared" si="20"/>
        <v>#VALUE!</v>
      </c>
      <c r="P53" s="49" t="e">
        <f t="shared" si="20"/>
        <v>#VALUE!</v>
      </c>
      <c r="Q53" s="49" t="e">
        <f t="shared" si="20"/>
        <v>#VALUE!</v>
      </c>
      <c r="R53" s="49" t="e">
        <f t="shared" si="20"/>
        <v>#VALUE!</v>
      </c>
      <c r="S53" s="49" t="e">
        <f t="shared" si="20"/>
        <v>#VALUE!</v>
      </c>
      <c r="T53" s="49" t="e">
        <f t="shared" si="20"/>
        <v>#VALUE!</v>
      </c>
      <c r="U53" s="49" t="e">
        <f t="shared" si="20"/>
        <v>#VALUE!</v>
      </c>
      <c r="V53" s="49" t="e">
        <f t="shared" si="20"/>
        <v>#VALUE!</v>
      </c>
      <c r="W53" s="49" t="e">
        <f t="shared" si="20"/>
        <v>#VALUE!</v>
      </c>
      <c r="X53" s="49" t="e">
        <f t="shared" si="20"/>
        <v>#VALUE!</v>
      </c>
      <c r="Y53" s="49" t="e">
        <f t="shared" si="20"/>
        <v>#VALUE!</v>
      </c>
      <c r="Z53" s="49" t="e">
        <f t="shared" si="20"/>
        <v>#VALUE!</v>
      </c>
      <c r="AA53" s="49" t="e">
        <f t="shared" si="20"/>
        <v>#VALUE!</v>
      </c>
      <c r="AB53" s="49" t="e">
        <f t="shared" si="20"/>
        <v>#VALUE!</v>
      </c>
      <c r="AC53" s="49" t="e">
        <f t="shared" si="20"/>
        <v>#VALUE!</v>
      </c>
      <c r="AD53" s="49" t="e">
        <f t="shared" si="20"/>
        <v>#VALUE!</v>
      </c>
      <c r="AE53" s="49" t="e">
        <f t="shared" si="20"/>
        <v>#VALUE!</v>
      </c>
      <c r="AF53" s="49" t="e">
        <f t="shared" si="20"/>
        <v>#VALUE!</v>
      </c>
      <c r="AG53" s="49" t="e">
        <f t="shared" si="20"/>
        <v>#VALUE!</v>
      </c>
      <c r="AH53" s="50" t="s">
        <v>29</v>
      </c>
      <c r="AI53" s="48">
        <f>_xlfn.AGGREGATE(9,6,C53:AG53)</f>
        <v>0</v>
      </c>
      <c r="AJ53" s="38"/>
      <c r="AK53" s="4"/>
      <c r="AL53" s="6"/>
    </row>
    <row r="54" spans="2:38" s="35" customFormat="1" ht="13.2" x14ac:dyDescent="0.45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I54" s="59"/>
      <c r="AL54" s="58"/>
    </row>
    <row r="55" spans="2:38" hidden="1" x14ac:dyDescent="0.45">
      <c r="B55" s="2"/>
      <c r="C55" s="2" t="e">
        <f>YEAR(C58)</f>
        <v>#VALUE!</v>
      </c>
      <c r="D55" s="2" t="e">
        <f>MONTH(C58)</f>
        <v>#VALUE!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4"/>
      <c r="AI55" s="2"/>
      <c r="AJ55" s="4"/>
      <c r="AK55" s="4"/>
      <c r="AL55" s="6"/>
    </row>
    <row r="56" spans="2:38" x14ac:dyDescent="0.45">
      <c r="B56" s="7" t="s">
        <v>16</v>
      </c>
      <c r="C56" s="121" t="e">
        <f>C58</f>
        <v>#VALUE!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3"/>
      <c r="AJ56" s="4"/>
      <c r="AK56" s="4"/>
      <c r="AL56" s="6"/>
    </row>
    <row r="57" spans="2:38" hidden="1" x14ac:dyDescent="0.45">
      <c r="B57" s="52"/>
      <c r="C57" s="31" t="e">
        <f>DATE($C55,$D55,1)</f>
        <v>#VALUE!</v>
      </c>
      <c r="D57" s="31" t="e">
        <f t="shared" ref="D57:AG57" si="21">C57+1</f>
        <v>#VALUE!</v>
      </c>
      <c r="E57" s="31" t="e">
        <f t="shared" si="21"/>
        <v>#VALUE!</v>
      </c>
      <c r="F57" s="31" t="e">
        <f t="shared" si="21"/>
        <v>#VALUE!</v>
      </c>
      <c r="G57" s="31" t="e">
        <f t="shared" si="21"/>
        <v>#VALUE!</v>
      </c>
      <c r="H57" s="31" t="e">
        <f t="shared" si="21"/>
        <v>#VALUE!</v>
      </c>
      <c r="I57" s="31" t="e">
        <f t="shared" si="21"/>
        <v>#VALUE!</v>
      </c>
      <c r="J57" s="31" t="e">
        <f t="shared" si="21"/>
        <v>#VALUE!</v>
      </c>
      <c r="K57" s="31" t="e">
        <f t="shared" si="21"/>
        <v>#VALUE!</v>
      </c>
      <c r="L57" s="31" t="e">
        <f t="shared" si="21"/>
        <v>#VALUE!</v>
      </c>
      <c r="M57" s="31" t="e">
        <f t="shared" si="21"/>
        <v>#VALUE!</v>
      </c>
      <c r="N57" s="31" t="e">
        <f t="shared" si="21"/>
        <v>#VALUE!</v>
      </c>
      <c r="O57" s="31" t="e">
        <f t="shared" si="21"/>
        <v>#VALUE!</v>
      </c>
      <c r="P57" s="31" t="e">
        <f t="shared" si="21"/>
        <v>#VALUE!</v>
      </c>
      <c r="Q57" s="31" t="e">
        <f t="shared" si="21"/>
        <v>#VALUE!</v>
      </c>
      <c r="R57" s="31" t="e">
        <f t="shared" si="21"/>
        <v>#VALUE!</v>
      </c>
      <c r="S57" s="31" t="e">
        <f t="shared" si="21"/>
        <v>#VALUE!</v>
      </c>
      <c r="T57" s="31" t="e">
        <f t="shared" si="21"/>
        <v>#VALUE!</v>
      </c>
      <c r="U57" s="31" t="e">
        <f t="shared" si="21"/>
        <v>#VALUE!</v>
      </c>
      <c r="V57" s="31" t="e">
        <f t="shared" si="21"/>
        <v>#VALUE!</v>
      </c>
      <c r="W57" s="31" t="e">
        <f t="shared" si="21"/>
        <v>#VALUE!</v>
      </c>
      <c r="X57" s="31" t="e">
        <f t="shared" si="21"/>
        <v>#VALUE!</v>
      </c>
      <c r="Y57" s="31" t="e">
        <f t="shared" si="21"/>
        <v>#VALUE!</v>
      </c>
      <c r="Z57" s="31" t="e">
        <f t="shared" si="21"/>
        <v>#VALUE!</v>
      </c>
      <c r="AA57" s="31" t="e">
        <f t="shared" si="21"/>
        <v>#VALUE!</v>
      </c>
      <c r="AB57" s="31" t="e">
        <f t="shared" si="21"/>
        <v>#VALUE!</v>
      </c>
      <c r="AC57" s="31" t="e">
        <f t="shared" si="21"/>
        <v>#VALUE!</v>
      </c>
      <c r="AD57" s="31" t="e">
        <f t="shared" si="21"/>
        <v>#VALUE!</v>
      </c>
      <c r="AE57" s="31" t="e">
        <f t="shared" si="21"/>
        <v>#VALUE!</v>
      </c>
      <c r="AF57" s="31" t="e">
        <f t="shared" si="21"/>
        <v>#VALUE!</v>
      </c>
      <c r="AG57" s="31" t="e">
        <f t="shared" si="21"/>
        <v>#VALUE!</v>
      </c>
      <c r="AH57" s="53"/>
      <c r="AI57" s="54"/>
      <c r="AJ57" s="4"/>
      <c r="AK57" s="4"/>
      <c r="AL57" s="6"/>
    </row>
    <row r="58" spans="2:38" x14ac:dyDescent="0.45">
      <c r="B58" s="55" t="s">
        <v>17</v>
      </c>
      <c r="C58" s="56" t="e">
        <f>IF(EDATE(C41,1)&gt;$G$5,"",EDATE(C41,1))</f>
        <v>#VALUE!</v>
      </c>
      <c r="D58" s="31" t="e">
        <f t="shared" ref="D58:AG58" si="22">IF(D57&gt;$G$5,"",IF(C58=EOMONTH(DATE($C55,$D55,1),0),"",IF(C58="","",C58+1)))</f>
        <v>#VALUE!</v>
      </c>
      <c r="E58" s="31" t="e">
        <f t="shared" si="22"/>
        <v>#VALUE!</v>
      </c>
      <c r="F58" s="31" t="e">
        <f t="shared" si="22"/>
        <v>#VALUE!</v>
      </c>
      <c r="G58" s="31" t="e">
        <f t="shared" si="22"/>
        <v>#VALUE!</v>
      </c>
      <c r="H58" s="31" t="e">
        <f t="shared" si="22"/>
        <v>#VALUE!</v>
      </c>
      <c r="I58" s="31" t="e">
        <f t="shared" si="22"/>
        <v>#VALUE!</v>
      </c>
      <c r="J58" s="31" t="e">
        <f t="shared" si="22"/>
        <v>#VALUE!</v>
      </c>
      <c r="K58" s="31" t="e">
        <f t="shared" si="22"/>
        <v>#VALUE!</v>
      </c>
      <c r="L58" s="31" t="e">
        <f t="shared" si="22"/>
        <v>#VALUE!</v>
      </c>
      <c r="M58" s="31" t="e">
        <f t="shared" si="22"/>
        <v>#VALUE!</v>
      </c>
      <c r="N58" s="31" t="e">
        <f t="shared" si="22"/>
        <v>#VALUE!</v>
      </c>
      <c r="O58" s="31" t="e">
        <f t="shared" si="22"/>
        <v>#VALUE!</v>
      </c>
      <c r="P58" s="31" t="e">
        <f t="shared" si="22"/>
        <v>#VALUE!</v>
      </c>
      <c r="Q58" s="31" t="e">
        <f t="shared" si="22"/>
        <v>#VALUE!</v>
      </c>
      <c r="R58" s="31" t="e">
        <f t="shared" si="22"/>
        <v>#VALUE!</v>
      </c>
      <c r="S58" s="31" t="e">
        <f t="shared" si="22"/>
        <v>#VALUE!</v>
      </c>
      <c r="T58" s="31" t="e">
        <f t="shared" si="22"/>
        <v>#VALUE!</v>
      </c>
      <c r="U58" s="31" t="e">
        <f t="shared" si="22"/>
        <v>#VALUE!</v>
      </c>
      <c r="V58" s="31" t="e">
        <f t="shared" si="22"/>
        <v>#VALUE!</v>
      </c>
      <c r="W58" s="31" t="e">
        <f t="shared" si="22"/>
        <v>#VALUE!</v>
      </c>
      <c r="X58" s="31" t="e">
        <f t="shared" si="22"/>
        <v>#VALUE!</v>
      </c>
      <c r="Y58" s="31" t="e">
        <f t="shared" si="22"/>
        <v>#VALUE!</v>
      </c>
      <c r="Z58" s="31" t="e">
        <f t="shared" si="22"/>
        <v>#VALUE!</v>
      </c>
      <c r="AA58" s="31" t="e">
        <f t="shared" si="22"/>
        <v>#VALUE!</v>
      </c>
      <c r="AB58" s="31" t="e">
        <f t="shared" si="22"/>
        <v>#VALUE!</v>
      </c>
      <c r="AC58" s="31" t="e">
        <f t="shared" si="22"/>
        <v>#VALUE!</v>
      </c>
      <c r="AD58" s="31" t="e">
        <f t="shared" si="22"/>
        <v>#VALUE!</v>
      </c>
      <c r="AE58" s="31" t="e">
        <f t="shared" si="22"/>
        <v>#VALUE!</v>
      </c>
      <c r="AF58" s="31" t="e">
        <f t="shared" si="22"/>
        <v>#VALUE!</v>
      </c>
      <c r="AG58" s="31" t="e">
        <f t="shared" si="22"/>
        <v>#VALUE!</v>
      </c>
      <c r="AH58" s="32" t="s">
        <v>18</v>
      </c>
      <c r="AI58" s="33">
        <f>+COUNTIFS(C59:AG59,"土",C60:AG60,"")+COUNTIFS(C59:AG59,"日",C60:AG60,"")</f>
        <v>0</v>
      </c>
      <c r="AJ58" s="4"/>
      <c r="AK58" s="4"/>
      <c r="AL58" s="6"/>
    </row>
    <row r="59" spans="2:38" s="35" customFormat="1" ht="13.2" x14ac:dyDescent="0.45">
      <c r="B59" s="57" t="s">
        <v>19</v>
      </c>
      <c r="C59" s="34" t="str">
        <f>IFERROR(TEXT(WEEKDAY(+C58),"aaa"),"")</f>
        <v/>
      </c>
      <c r="D59" s="34" t="str">
        <f t="shared" ref="D59:AG59" si="23">IFERROR(TEXT(WEEKDAY(+D58),"aaa"),"")</f>
        <v/>
      </c>
      <c r="E59" s="34" t="str">
        <f t="shared" si="23"/>
        <v/>
      </c>
      <c r="F59" s="34" t="str">
        <f t="shared" si="23"/>
        <v/>
      </c>
      <c r="G59" s="34" t="str">
        <f t="shared" si="23"/>
        <v/>
      </c>
      <c r="H59" s="34" t="str">
        <f t="shared" si="23"/>
        <v/>
      </c>
      <c r="I59" s="34" t="str">
        <f t="shared" si="23"/>
        <v/>
      </c>
      <c r="J59" s="34" t="str">
        <f t="shared" si="23"/>
        <v/>
      </c>
      <c r="K59" s="34" t="str">
        <f t="shared" si="23"/>
        <v/>
      </c>
      <c r="L59" s="34" t="str">
        <f t="shared" si="23"/>
        <v/>
      </c>
      <c r="M59" s="34" t="str">
        <f t="shared" si="23"/>
        <v/>
      </c>
      <c r="N59" s="34" t="str">
        <f t="shared" si="23"/>
        <v/>
      </c>
      <c r="O59" s="34" t="str">
        <f t="shared" si="23"/>
        <v/>
      </c>
      <c r="P59" s="34" t="str">
        <f t="shared" si="23"/>
        <v/>
      </c>
      <c r="Q59" s="34" t="str">
        <f t="shared" si="23"/>
        <v/>
      </c>
      <c r="R59" s="34" t="str">
        <f t="shared" si="23"/>
        <v/>
      </c>
      <c r="S59" s="34" t="str">
        <f t="shared" si="23"/>
        <v/>
      </c>
      <c r="T59" s="34" t="str">
        <f t="shared" si="23"/>
        <v/>
      </c>
      <c r="U59" s="34" t="str">
        <f t="shared" si="23"/>
        <v/>
      </c>
      <c r="V59" s="34" t="str">
        <f t="shared" si="23"/>
        <v/>
      </c>
      <c r="W59" s="34" t="str">
        <f t="shared" si="23"/>
        <v/>
      </c>
      <c r="X59" s="34" t="str">
        <f t="shared" si="23"/>
        <v/>
      </c>
      <c r="Y59" s="34" t="str">
        <f t="shared" si="23"/>
        <v/>
      </c>
      <c r="Z59" s="34" t="str">
        <f t="shared" si="23"/>
        <v/>
      </c>
      <c r="AA59" s="34" t="str">
        <f t="shared" si="23"/>
        <v/>
      </c>
      <c r="AB59" s="34" t="str">
        <f t="shared" si="23"/>
        <v/>
      </c>
      <c r="AC59" s="34" t="str">
        <f t="shared" si="23"/>
        <v/>
      </c>
      <c r="AD59" s="34" t="str">
        <f t="shared" si="23"/>
        <v/>
      </c>
      <c r="AE59" s="34" t="str">
        <f t="shared" si="23"/>
        <v/>
      </c>
      <c r="AF59" s="34" t="str">
        <f t="shared" si="23"/>
        <v/>
      </c>
      <c r="AG59" s="34" t="str">
        <f t="shared" si="23"/>
        <v/>
      </c>
      <c r="AH59" s="32" t="s">
        <v>20</v>
      </c>
      <c r="AI59" s="33">
        <f>+COUNTIF(C60:AG60,"夏休")+COUNTIF(C60:AG60,"冬休")+COUNTIF(C60:AG60,"中止")</f>
        <v>0</v>
      </c>
      <c r="AL59" s="58"/>
    </row>
    <row r="60" spans="2:38" s="35" customFormat="1" ht="13.5" customHeight="1" x14ac:dyDescent="0.45">
      <c r="B60" s="124" t="s">
        <v>21</v>
      </c>
      <c r="C60" s="12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28"/>
      <c r="AA60" s="128"/>
      <c r="AB60" s="117"/>
      <c r="AC60" s="117"/>
      <c r="AD60" s="117"/>
      <c r="AE60" s="117"/>
      <c r="AF60" s="117"/>
      <c r="AG60" s="118"/>
      <c r="AH60" s="36" t="s">
        <v>1</v>
      </c>
      <c r="AI60" s="37">
        <f>COUNT(C58:AG58)-AI59</f>
        <v>0</v>
      </c>
      <c r="AL60" s="58"/>
    </row>
    <row r="61" spans="2:38" s="35" customFormat="1" ht="13.5" customHeight="1" x14ac:dyDescent="0.45">
      <c r="B61" s="125"/>
      <c r="C61" s="12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29"/>
      <c r="AA61" s="129"/>
      <c r="AB61" s="117"/>
      <c r="AC61" s="117"/>
      <c r="AD61" s="117"/>
      <c r="AE61" s="117"/>
      <c r="AF61" s="117"/>
      <c r="AG61" s="118"/>
      <c r="AH61" s="36" t="s">
        <v>22</v>
      </c>
      <c r="AI61" s="37">
        <f>+COUNTIF(C62:AG63,"休")</f>
        <v>0</v>
      </c>
      <c r="AJ61" s="38" t="e">
        <f>IF(AI62&gt;0.285,"",IF(AI61&lt;AI58,"←計画日数が足りません",""))</f>
        <v>#DIV/0!</v>
      </c>
      <c r="AL61" s="58"/>
    </row>
    <row r="62" spans="2:38" s="35" customFormat="1" ht="13.5" customHeight="1" x14ac:dyDescent="0.45">
      <c r="B62" s="119" t="s">
        <v>7</v>
      </c>
      <c r="C62" s="120"/>
      <c r="D62" s="111"/>
      <c r="E62" s="111"/>
      <c r="F62" s="111"/>
      <c r="G62" s="111"/>
      <c r="H62" s="109"/>
      <c r="I62" s="111"/>
      <c r="J62" s="111"/>
      <c r="K62" s="111"/>
      <c r="L62" s="111"/>
      <c r="M62" s="111"/>
      <c r="N62" s="111"/>
      <c r="O62" s="109"/>
      <c r="P62" s="111"/>
      <c r="Q62" s="111"/>
      <c r="R62" s="111"/>
      <c r="S62" s="111"/>
      <c r="T62" s="111"/>
      <c r="U62" s="111"/>
      <c r="V62" s="109"/>
      <c r="W62" s="111"/>
      <c r="X62" s="111"/>
      <c r="Y62" s="111"/>
      <c r="Z62" s="111"/>
      <c r="AA62" s="111"/>
      <c r="AB62" s="111"/>
      <c r="AC62" s="109"/>
      <c r="AD62" s="111"/>
      <c r="AE62" s="111"/>
      <c r="AF62" s="111"/>
      <c r="AG62" s="112"/>
      <c r="AH62" s="36" t="s">
        <v>23</v>
      </c>
      <c r="AI62" s="39" t="e">
        <f>+AI61/AI60</f>
        <v>#DIV/0!</v>
      </c>
      <c r="AL62" s="58"/>
    </row>
    <row r="63" spans="2:38" s="35" customFormat="1" ht="13.2" x14ac:dyDescent="0.45">
      <c r="B63" s="119"/>
      <c r="C63" s="120"/>
      <c r="D63" s="111"/>
      <c r="E63" s="111"/>
      <c r="F63" s="111"/>
      <c r="G63" s="111"/>
      <c r="H63" s="109"/>
      <c r="I63" s="111"/>
      <c r="J63" s="111"/>
      <c r="K63" s="111"/>
      <c r="L63" s="111"/>
      <c r="M63" s="111"/>
      <c r="N63" s="111"/>
      <c r="O63" s="109"/>
      <c r="P63" s="111"/>
      <c r="Q63" s="111"/>
      <c r="R63" s="111"/>
      <c r="S63" s="111"/>
      <c r="T63" s="111"/>
      <c r="U63" s="111"/>
      <c r="V63" s="109"/>
      <c r="W63" s="111"/>
      <c r="X63" s="111"/>
      <c r="Y63" s="111"/>
      <c r="Z63" s="111"/>
      <c r="AA63" s="111"/>
      <c r="AB63" s="111"/>
      <c r="AC63" s="109"/>
      <c r="AD63" s="111"/>
      <c r="AE63" s="111"/>
      <c r="AF63" s="111"/>
      <c r="AG63" s="112"/>
      <c r="AH63" s="36" t="s">
        <v>2</v>
      </c>
      <c r="AI63" s="37">
        <f>+COUNTA(C64:AG65)</f>
        <v>0</v>
      </c>
      <c r="AL63" s="58"/>
    </row>
    <row r="64" spans="2:38" s="35" customFormat="1" ht="13.2" x14ac:dyDescent="0.45">
      <c r="B64" s="113" t="s">
        <v>10</v>
      </c>
      <c r="C64" s="115"/>
      <c r="D64" s="109"/>
      <c r="E64" s="109"/>
      <c r="F64" s="109"/>
      <c r="G64" s="109"/>
      <c r="H64" s="127"/>
      <c r="I64" s="109"/>
      <c r="J64" s="109"/>
      <c r="K64" s="109"/>
      <c r="L64" s="109"/>
      <c r="M64" s="109"/>
      <c r="N64" s="109"/>
      <c r="O64" s="127"/>
      <c r="P64" s="109"/>
      <c r="Q64" s="109"/>
      <c r="R64" s="109"/>
      <c r="S64" s="109"/>
      <c r="T64" s="109"/>
      <c r="U64" s="109"/>
      <c r="V64" s="127"/>
      <c r="W64" s="109"/>
      <c r="X64" s="109"/>
      <c r="Y64" s="109"/>
      <c r="Z64" s="109"/>
      <c r="AA64" s="109"/>
      <c r="AB64" s="109"/>
      <c r="AC64" s="127"/>
      <c r="AD64" s="109"/>
      <c r="AE64" s="109"/>
      <c r="AF64" s="109"/>
      <c r="AG64" s="107"/>
      <c r="AH64" s="40" t="s">
        <v>24</v>
      </c>
      <c r="AI64" s="41" t="e">
        <f>+AI63/AI60</f>
        <v>#DIV/0!</v>
      </c>
      <c r="AL64" s="23">
        <f>+COUNTIF(C62:AG63,"休")</f>
        <v>0</v>
      </c>
    </row>
    <row r="65" spans="2:38" s="35" customFormat="1" ht="13.2" x14ac:dyDescent="0.45">
      <c r="B65" s="114"/>
      <c r="C65" s="116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08"/>
      <c r="AH65" s="42" t="s">
        <v>25</v>
      </c>
      <c r="AI65" s="43" t="str">
        <f>IF(7&gt;AI60,"対象外",IF(OR(AI64&gt;=0.285,AI63&gt;=AI58),"OK","NG"))</f>
        <v>対象外</v>
      </c>
      <c r="AJ65" s="38" t="str">
        <f>IF(AI65="対象外","←７日間に満たない期間は達成判定の対象外",IF(AI65="NG","←月単位未達成","←月単位達成"))</f>
        <v>←７日間に満たない期間は達成判定の対象外</v>
      </c>
      <c r="AL65" s="44" t="str">
        <f>IF(7&gt;AI60,"対象外",IF(AL64&gt;=AI58,"OK","NG"))</f>
        <v>対象外</v>
      </c>
    </row>
    <row r="66" spans="2:38" ht="13.5" hidden="1" customHeight="1" x14ac:dyDescent="0.45">
      <c r="B66" s="45" t="s">
        <v>26</v>
      </c>
      <c r="C66" s="46" t="e">
        <f t="shared" ref="C66:AG66" si="24">IF(AND(DAY(C58)&gt;=22,DAY(C58)&lt;=28,C59="土"),1,0)</f>
        <v>#VALUE!</v>
      </c>
      <c r="D66" s="46" t="e">
        <f t="shared" si="24"/>
        <v>#VALUE!</v>
      </c>
      <c r="E66" s="46" t="e">
        <f t="shared" si="24"/>
        <v>#VALUE!</v>
      </c>
      <c r="F66" s="46" t="e">
        <f t="shared" si="24"/>
        <v>#VALUE!</v>
      </c>
      <c r="G66" s="46" t="e">
        <f t="shared" si="24"/>
        <v>#VALUE!</v>
      </c>
      <c r="H66" s="46" t="e">
        <f t="shared" si="24"/>
        <v>#VALUE!</v>
      </c>
      <c r="I66" s="46" t="e">
        <f t="shared" si="24"/>
        <v>#VALUE!</v>
      </c>
      <c r="J66" s="46" t="e">
        <f t="shared" si="24"/>
        <v>#VALUE!</v>
      </c>
      <c r="K66" s="46" t="e">
        <f t="shared" si="24"/>
        <v>#VALUE!</v>
      </c>
      <c r="L66" s="46" t="e">
        <f t="shared" si="24"/>
        <v>#VALUE!</v>
      </c>
      <c r="M66" s="46" t="e">
        <f t="shared" si="24"/>
        <v>#VALUE!</v>
      </c>
      <c r="N66" s="46" t="e">
        <f t="shared" si="24"/>
        <v>#VALUE!</v>
      </c>
      <c r="O66" s="46" t="e">
        <f t="shared" si="24"/>
        <v>#VALUE!</v>
      </c>
      <c r="P66" s="46" t="e">
        <f t="shared" si="24"/>
        <v>#VALUE!</v>
      </c>
      <c r="Q66" s="46" t="e">
        <f t="shared" si="24"/>
        <v>#VALUE!</v>
      </c>
      <c r="R66" s="46" t="e">
        <f t="shared" si="24"/>
        <v>#VALUE!</v>
      </c>
      <c r="S66" s="46" t="e">
        <f t="shared" si="24"/>
        <v>#VALUE!</v>
      </c>
      <c r="T66" s="46" t="e">
        <f t="shared" si="24"/>
        <v>#VALUE!</v>
      </c>
      <c r="U66" s="46" t="e">
        <f t="shared" si="24"/>
        <v>#VALUE!</v>
      </c>
      <c r="V66" s="46" t="e">
        <f t="shared" si="24"/>
        <v>#VALUE!</v>
      </c>
      <c r="W66" s="46" t="e">
        <f t="shared" si="24"/>
        <v>#VALUE!</v>
      </c>
      <c r="X66" s="46" t="e">
        <f t="shared" si="24"/>
        <v>#VALUE!</v>
      </c>
      <c r="Y66" s="46" t="e">
        <f t="shared" si="24"/>
        <v>#VALUE!</v>
      </c>
      <c r="Z66" s="46" t="e">
        <f t="shared" si="24"/>
        <v>#VALUE!</v>
      </c>
      <c r="AA66" s="46" t="e">
        <f t="shared" si="24"/>
        <v>#VALUE!</v>
      </c>
      <c r="AB66" s="46" t="e">
        <f t="shared" si="24"/>
        <v>#VALUE!</v>
      </c>
      <c r="AC66" s="46" t="e">
        <f t="shared" si="24"/>
        <v>#VALUE!</v>
      </c>
      <c r="AD66" s="46" t="e">
        <f t="shared" si="24"/>
        <v>#VALUE!</v>
      </c>
      <c r="AE66" s="46" t="e">
        <f t="shared" si="24"/>
        <v>#VALUE!</v>
      </c>
      <c r="AF66" s="46" t="e">
        <f t="shared" si="24"/>
        <v>#VALUE!</v>
      </c>
      <c r="AG66" s="46" t="e">
        <f t="shared" si="24"/>
        <v>#VALUE!</v>
      </c>
      <c r="AH66" s="47" t="s">
        <v>27</v>
      </c>
      <c r="AI66" s="48">
        <f>_xlfn.AGGREGATE(9,6,C66:AG66)</f>
        <v>0</v>
      </c>
      <c r="AJ66" s="38"/>
      <c r="AK66" s="4"/>
      <c r="AL66" s="6"/>
    </row>
    <row r="67" spans="2:38" ht="13.5" hidden="1" customHeight="1" x14ac:dyDescent="0.45">
      <c r="B67" s="45" t="s">
        <v>28</v>
      </c>
      <c r="C67" s="49" t="e">
        <f t="shared" ref="C67:AG67" si="25">IF(AND(DAY(C58)&gt;=22,DAY(C58)&lt;=28,C59="土",OR(C64="休",C64="雨")),1,0)</f>
        <v>#VALUE!</v>
      </c>
      <c r="D67" s="49" t="e">
        <f t="shared" si="25"/>
        <v>#VALUE!</v>
      </c>
      <c r="E67" s="49" t="e">
        <f t="shared" si="25"/>
        <v>#VALUE!</v>
      </c>
      <c r="F67" s="49" t="e">
        <f t="shared" si="25"/>
        <v>#VALUE!</v>
      </c>
      <c r="G67" s="49" t="e">
        <f t="shared" si="25"/>
        <v>#VALUE!</v>
      </c>
      <c r="H67" s="49" t="e">
        <f t="shared" si="25"/>
        <v>#VALUE!</v>
      </c>
      <c r="I67" s="49" t="e">
        <f t="shared" si="25"/>
        <v>#VALUE!</v>
      </c>
      <c r="J67" s="49" t="e">
        <f t="shared" si="25"/>
        <v>#VALUE!</v>
      </c>
      <c r="K67" s="49" t="e">
        <f t="shared" si="25"/>
        <v>#VALUE!</v>
      </c>
      <c r="L67" s="49" t="e">
        <f t="shared" si="25"/>
        <v>#VALUE!</v>
      </c>
      <c r="M67" s="49" t="e">
        <f t="shared" si="25"/>
        <v>#VALUE!</v>
      </c>
      <c r="N67" s="49" t="e">
        <f t="shared" si="25"/>
        <v>#VALUE!</v>
      </c>
      <c r="O67" s="49" t="e">
        <f t="shared" si="25"/>
        <v>#VALUE!</v>
      </c>
      <c r="P67" s="49" t="e">
        <f t="shared" si="25"/>
        <v>#VALUE!</v>
      </c>
      <c r="Q67" s="49" t="e">
        <f t="shared" si="25"/>
        <v>#VALUE!</v>
      </c>
      <c r="R67" s="49" t="e">
        <f t="shared" si="25"/>
        <v>#VALUE!</v>
      </c>
      <c r="S67" s="49" t="e">
        <f t="shared" si="25"/>
        <v>#VALUE!</v>
      </c>
      <c r="T67" s="49" t="e">
        <f t="shared" si="25"/>
        <v>#VALUE!</v>
      </c>
      <c r="U67" s="49" t="e">
        <f t="shared" si="25"/>
        <v>#VALUE!</v>
      </c>
      <c r="V67" s="49" t="e">
        <f t="shared" si="25"/>
        <v>#VALUE!</v>
      </c>
      <c r="W67" s="49" t="e">
        <f t="shared" si="25"/>
        <v>#VALUE!</v>
      </c>
      <c r="X67" s="49" t="e">
        <f t="shared" si="25"/>
        <v>#VALUE!</v>
      </c>
      <c r="Y67" s="49" t="e">
        <f t="shared" si="25"/>
        <v>#VALUE!</v>
      </c>
      <c r="Z67" s="49" t="e">
        <f t="shared" si="25"/>
        <v>#VALUE!</v>
      </c>
      <c r="AA67" s="49" t="e">
        <f t="shared" si="25"/>
        <v>#VALUE!</v>
      </c>
      <c r="AB67" s="49" t="e">
        <f t="shared" si="25"/>
        <v>#VALUE!</v>
      </c>
      <c r="AC67" s="49" t="e">
        <f t="shared" si="25"/>
        <v>#VALUE!</v>
      </c>
      <c r="AD67" s="49" t="e">
        <f t="shared" si="25"/>
        <v>#VALUE!</v>
      </c>
      <c r="AE67" s="49" t="e">
        <f t="shared" si="25"/>
        <v>#VALUE!</v>
      </c>
      <c r="AF67" s="49" t="e">
        <f t="shared" si="25"/>
        <v>#VALUE!</v>
      </c>
      <c r="AG67" s="49" t="e">
        <f t="shared" si="25"/>
        <v>#VALUE!</v>
      </c>
      <c r="AH67" s="50" t="s">
        <v>29</v>
      </c>
      <c r="AI67" s="48">
        <f>_xlfn.AGGREGATE(9,6,C67:AG67)</f>
        <v>0</v>
      </c>
      <c r="AJ67" s="38"/>
      <c r="AK67" s="4"/>
      <c r="AL67" s="6"/>
    </row>
    <row r="68" spans="2:38" hidden="1" x14ac:dyDescent="0.45">
      <c r="B68" s="45" t="s">
        <v>30</v>
      </c>
      <c r="C68" s="46" t="e">
        <f>IF(AND(DAY(C58)&gt;=8,DAY(C58)&lt;=14,C59="土"),1,0)</f>
        <v>#VALUE!</v>
      </c>
      <c r="D68" s="46" t="e">
        <f>IF(AND(DAY(D58)&gt;=8,DAY(D58)&lt;=14,D59="土"),1,0)</f>
        <v>#VALUE!</v>
      </c>
      <c r="E68" s="46" t="e">
        <f t="shared" ref="E68:AG68" si="26">IF(AND(DAY(E58)&gt;=8,DAY(E58)&lt;=14,E59="土"),1,0)</f>
        <v>#VALUE!</v>
      </c>
      <c r="F68" s="46" t="e">
        <f t="shared" si="26"/>
        <v>#VALUE!</v>
      </c>
      <c r="G68" s="46" t="e">
        <f t="shared" si="26"/>
        <v>#VALUE!</v>
      </c>
      <c r="H68" s="46" t="e">
        <f t="shared" si="26"/>
        <v>#VALUE!</v>
      </c>
      <c r="I68" s="46" t="e">
        <f t="shared" si="26"/>
        <v>#VALUE!</v>
      </c>
      <c r="J68" s="46" t="e">
        <f t="shared" si="26"/>
        <v>#VALUE!</v>
      </c>
      <c r="K68" s="46" t="e">
        <f t="shared" si="26"/>
        <v>#VALUE!</v>
      </c>
      <c r="L68" s="46" t="e">
        <f t="shared" si="26"/>
        <v>#VALUE!</v>
      </c>
      <c r="M68" s="46" t="e">
        <f t="shared" si="26"/>
        <v>#VALUE!</v>
      </c>
      <c r="N68" s="46" t="e">
        <f t="shared" si="26"/>
        <v>#VALUE!</v>
      </c>
      <c r="O68" s="46" t="e">
        <f t="shared" si="26"/>
        <v>#VALUE!</v>
      </c>
      <c r="P68" s="46" t="e">
        <f t="shared" si="26"/>
        <v>#VALUE!</v>
      </c>
      <c r="Q68" s="46" t="e">
        <f t="shared" si="26"/>
        <v>#VALUE!</v>
      </c>
      <c r="R68" s="46" t="e">
        <f t="shared" si="26"/>
        <v>#VALUE!</v>
      </c>
      <c r="S68" s="46" t="e">
        <f t="shared" si="26"/>
        <v>#VALUE!</v>
      </c>
      <c r="T68" s="46" t="e">
        <f t="shared" si="26"/>
        <v>#VALUE!</v>
      </c>
      <c r="U68" s="46" t="e">
        <f t="shared" si="26"/>
        <v>#VALUE!</v>
      </c>
      <c r="V68" s="46" t="e">
        <f t="shared" si="26"/>
        <v>#VALUE!</v>
      </c>
      <c r="W68" s="46" t="e">
        <f t="shared" si="26"/>
        <v>#VALUE!</v>
      </c>
      <c r="X68" s="46" t="e">
        <f t="shared" si="26"/>
        <v>#VALUE!</v>
      </c>
      <c r="Y68" s="46" t="e">
        <f t="shared" si="26"/>
        <v>#VALUE!</v>
      </c>
      <c r="Z68" s="46" t="e">
        <f t="shared" si="26"/>
        <v>#VALUE!</v>
      </c>
      <c r="AA68" s="46" t="e">
        <f t="shared" si="26"/>
        <v>#VALUE!</v>
      </c>
      <c r="AB68" s="46" t="e">
        <f t="shared" si="26"/>
        <v>#VALUE!</v>
      </c>
      <c r="AC68" s="46" t="e">
        <f t="shared" si="26"/>
        <v>#VALUE!</v>
      </c>
      <c r="AD68" s="46" t="e">
        <f t="shared" si="26"/>
        <v>#VALUE!</v>
      </c>
      <c r="AE68" s="46" t="e">
        <f t="shared" si="26"/>
        <v>#VALUE!</v>
      </c>
      <c r="AF68" s="46" t="e">
        <f t="shared" si="26"/>
        <v>#VALUE!</v>
      </c>
      <c r="AG68" s="46" t="e">
        <f t="shared" si="26"/>
        <v>#VALUE!</v>
      </c>
      <c r="AH68" s="47" t="s">
        <v>27</v>
      </c>
      <c r="AI68" s="48">
        <f>_xlfn.AGGREGATE(9,6,C68:AG68)</f>
        <v>0</v>
      </c>
      <c r="AJ68" s="38"/>
      <c r="AK68" s="4"/>
      <c r="AL68" s="6"/>
    </row>
    <row r="69" spans="2:38" hidden="1" x14ac:dyDescent="0.45">
      <c r="B69" s="45" t="s">
        <v>31</v>
      </c>
      <c r="C69" s="49" t="e">
        <f>IF(AND(DAY(C58)&gt;=8,DAY(C58)&lt;=14,C59="土",OR(C64="休",C64="雨")),1,0)</f>
        <v>#VALUE!</v>
      </c>
      <c r="D69" s="49" t="e">
        <f>IF(AND(DAY(D58)&gt;=8,DAY(D58)&lt;=14,D59="土",OR(D64="休",D64="雨")),1,0)</f>
        <v>#VALUE!</v>
      </c>
      <c r="E69" s="49" t="e">
        <f t="shared" ref="E69:AG69" si="27">IF(AND(DAY(E58)&gt;=8,DAY(E58)&lt;=14,E59="土",OR(E64="休",E64="雨")),1,0)</f>
        <v>#VALUE!</v>
      </c>
      <c r="F69" s="49" t="e">
        <f t="shared" si="27"/>
        <v>#VALUE!</v>
      </c>
      <c r="G69" s="49" t="e">
        <f t="shared" si="27"/>
        <v>#VALUE!</v>
      </c>
      <c r="H69" s="49" t="e">
        <f t="shared" si="27"/>
        <v>#VALUE!</v>
      </c>
      <c r="I69" s="49" t="e">
        <f t="shared" si="27"/>
        <v>#VALUE!</v>
      </c>
      <c r="J69" s="49" t="e">
        <f t="shared" si="27"/>
        <v>#VALUE!</v>
      </c>
      <c r="K69" s="49" t="e">
        <f t="shared" si="27"/>
        <v>#VALUE!</v>
      </c>
      <c r="L69" s="49" t="e">
        <f t="shared" si="27"/>
        <v>#VALUE!</v>
      </c>
      <c r="M69" s="49" t="e">
        <f t="shared" si="27"/>
        <v>#VALUE!</v>
      </c>
      <c r="N69" s="49" t="e">
        <f t="shared" si="27"/>
        <v>#VALUE!</v>
      </c>
      <c r="O69" s="49" t="e">
        <f t="shared" si="27"/>
        <v>#VALUE!</v>
      </c>
      <c r="P69" s="49" t="e">
        <f t="shared" si="27"/>
        <v>#VALUE!</v>
      </c>
      <c r="Q69" s="49" t="e">
        <f t="shared" si="27"/>
        <v>#VALUE!</v>
      </c>
      <c r="R69" s="49" t="e">
        <f t="shared" si="27"/>
        <v>#VALUE!</v>
      </c>
      <c r="S69" s="49" t="e">
        <f t="shared" si="27"/>
        <v>#VALUE!</v>
      </c>
      <c r="T69" s="49" t="e">
        <f t="shared" si="27"/>
        <v>#VALUE!</v>
      </c>
      <c r="U69" s="49" t="e">
        <f t="shared" si="27"/>
        <v>#VALUE!</v>
      </c>
      <c r="V69" s="49" t="e">
        <f t="shared" si="27"/>
        <v>#VALUE!</v>
      </c>
      <c r="W69" s="49" t="e">
        <f t="shared" si="27"/>
        <v>#VALUE!</v>
      </c>
      <c r="X69" s="49" t="e">
        <f t="shared" si="27"/>
        <v>#VALUE!</v>
      </c>
      <c r="Y69" s="49" t="e">
        <f t="shared" si="27"/>
        <v>#VALUE!</v>
      </c>
      <c r="Z69" s="49" t="e">
        <f t="shared" si="27"/>
        <v>#VALUE!</v>
      </c>
      <c r="AA69" s="49" t="e">
        <f t="shared" si="27"/>
        <v>#VALUE!</v>
      </c>
      <c r="AB69" s="49" t="e">
        <f t="shared" si="27"/>
        <v>#VALUE!</v>
      </c>
      <c r="AC69" s="49" t="e">
        <f t="shared" si="27"/>
        <v>#VALUE!</v>
      </c>
      <c r="AD69" s="49" t="e">
        <f t="shared" si="27"/>
        <v>#VALUE!</v>
      </c>
      <c r="AE69" s="49" t="e">
        <f t="shared" si="27"/>
        <v>#VALUE!</v>
      </c>
      <c r="AF69" s="49" t="e">
        <f t="shared" si="27"/>
        <v>#VALUE!</v>
      </c>
      <c r="AG69" s="49" t="e">
        <f t="shared" si="27"/>
        <v>#VALUE!</v>
      </c>
      <c r="AH69" s="50" t="s">
        <v>29</v>
      </c>
      <c r="AI69" s="48">
        <f>_xlfn.AGGREGATE(9,6,C69:AG69)</f>
        <v>0</v>
      </c>
      <c r="AJ69" s="38"/>
      <c r="AK69" s="4"/>
      <c r="AL69" s="6"/>
    </row>
    <row r="70" spans="2:38" s="35" customFormat="1" ht="13.2" x14ac:dyDescent="0.45"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I70" s="59"/>
      <c r="AL70" s="58"/>
    </row>
    <row r="71" spans="2:38" hidden="1" x14ac:dyDescent="0.45">
      <c r="B71" s="2"/>
      <c r="C71" s="2" t="e">
        <f>YEAR(C74)</f>
        <v>#VALUE!</v>
      </c>
      <c r="D71" s="2" t="e">
        <f>MONTH(C74)</f>
        <v>#VALUE!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4"/>
      <c r="AI71" s="2"/>
      <c r="AJ71" s="4"/>
      <c r="AK71" s="4"/>
      <c r="AL71" s="6"/>
    </row>
    <row r="72" spans="2:38" x14ac:dyDescent="0.45">
      <c r="B72" s="7" t="s">
        <v>16</v>
      </c>
      <c r="C72" s="121" t="e">
        <f>C74</f>
        <v>#VALUE!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3"/>
      <c r="AJ72" s="4"/>
      <c r="AK72" s="4"/>
      <c r="AL72" s="6"/>
    </row>
    <row r="73" spans="2:38" hidden="1" x14ac:dyDescent="0.45">
      <c r="B73" s="52"/>
      <c r="C73" s="31" t="e">
        <f>DATE($C71,$D71,1)</f>
        <v>#VALUE!</v>
      </c>
      <c r="D73" s="31" t="e">
        <f t="shared" ref="D73:AG73" si="28">C73+1</f>
        <v>#VALUE!</v>
      </c>
      <c r="E73" s="31" t="e">
        <f t="shared" si="28"/>
        <v>#VALUE!</v>
      </c>
      <c r="F73" s="31" t="e">
        <f t="shared" si="28"/>
        <v>#VALUE!</v>
      </c>
      <c r="G73" s="31" t="e">
        <f t="shared" si="28"/>
        <v>#VALUE!</v>
      </c>
      <c r="H73" s="31" t="e">
        <f t="shared" si="28"/>
        <v>#VALUE!</v>
      </c>
      <c r="I73" s="31" t="e">
        <f t="shared" si="28"/>
        <v>#VALUE!</v>
      </c>
      <c r="J73" s="31" t="e">
        <f t="shared" si="28"/>
        <v>#VALUE!</v>
      </c>
      <c r="K73" s="31" t="e">
        <f t="shared" si="28"/>
        <v>#VALUE!</v>
      </c>
      <c r="L73" s="31" t="e">
        <f t="shared" si="28"/>
        <v>#VALUE!</v>
      </c>
      <c r="M73" s="31" t="e">
        <f t="shared" si="28"/>
        <v>#VALUE!</v>
      </c>
      <c r="N73" s="31" t="e">
        <f t="shared" si="28"/>
        <v>#VALUE!</v>
      </c>
      <c r="O73" s="31" t="e">
        <f t="shared" si="28"/>
        <v>#VALUE!</v>
      </c>
      <c r="P73" s="31" t="e">
        <f t="shared" si="28"/>
        <v>#VALUE!</v>
      </c>
      <c r="Q73" s="31" t="e">
        <f t="shared" si="28"/>
        <v>#VALUE!</v>
      </c>
      <c r="R73" s="31" t="e">
        <f t="shared" si="28"/>
        <v>#VALUE!</v>
      </c>
      <c r="S73" s="31" t="e">
        <f t="shared" si="28"/>
        <v>#VALUE!</v>
      </c>
      <c r="T73" s="31" t="e">
        <f t="shared" si="28"/>
        <v>#VALUE!</v>
      </c>
      <c r="U73" s="31" t="e">
        <f t="shared" si="28"/>
        <v>#VALUE!</v>
      </c>
      <c r="V73" s="31" t="e">
        <f t="shared" si="28"/>
        <v>#VALUE!</v>
      </c>
      <c r="W73" s="31" t="e">
        <f t="shared" si="28"/>
        <v>#VALUE!</v>
      </c>
      <c r="X73" s="31" t="e">
        <f t="shared" si="28"/>
        <v>#VALUE!</v>
      </c>
      <c r="Y73" s="31" t="e">
        <f t="shared" si="28"/>
        <v>#VALUE!</v>
      </c>
      <c r="Z73" s="31" t="e">
        <f t="shared" si="28"/>
        <v>#VALUE!</v>
      </c>
      <c r="AA73" s="31" t="e">
        <f t="shared" si="28"/>
        <v>#VALUE!</v>
      </c>
      <c r="AB73" s="31" t="e">
        <f t="shared" si="28"/>
        <v>#VALUE!</v>
      </c>
      <c r="AC73" s="31" t="e">
        <f t="shared" si="28"/>
        <v>#VALUE!</v>
      </c>
      <c r="AD73" s="31" t="e">
        <f t="shared" si="28"/>
        <v>#VALUE!</v>
      </c>
      <c r="AE73" s="31" t="e">
        <f t="shared" si="28"/>
        <v>#VALUE!</v>
      </c>
      <c r="AF73" s="31" t="e">
        <f t="shared" si="28"/>
        <v>#VALUE!</v>
      </c>
      <c r="AG73" s="31" t="e">
        <f t="shared" si="28"/>
        <v>#VALUE!</v>
      </c>
      <c r="AH73" s="53"/>
      <c r="AI73" s="54"/>
      <c r="AJ73" s="4"/>
      <c r="AK73" s="4"/>
      <c r="AL73" s="6"/>
    </row>
    <row r="74" spans="2:38" x14ac:dyDescent="0.45">
      <c r="B74" s="55" t="s">
        <v>17</v>
      </c>
      <c r="C74" s="56" t="e">
        <f>IF(EDATE(C57,1)&gt;$G$5,"",EDATE(C57,1))</f>
        <v>#VALUE!</v>
      </c>
      <c r="D74" s="31" t="e">
        <f t="shared" ref="D74:AG74" si="29">IF(D73&gt;$G$5,"",IF(C74=EOMONTH(DATE($C71,$D71,1),0),"",IF(C74="","",C74+1)))</f>
        <v>#VALUE!</v>
      </c>
      <c r="E74" s="31" t="e">
        <f t="shared" si="29"/>
        <v>#VALUE!</v>
      </c>
      <c r="F74" s="31" t="e">
        <f t="shared" si="29"/>
        <v>#VALUE!</v>
      </c>
      <c r="G74" s="31" t="e">
        <f t="shared" si="29"/>
        <v>#VALUE!</v>
      </c>
      <c r="H74" s="31" t="e">
        <f t="shared" si="29"/>
        <v>#VALUE!</v>
      </c>
      <c r="I74" s="31" t="e">
        <f t="shared" si="29"/>
        <v>#VALUE!</v>
      </c>
      <c r="J74" s="31" t="e">
        <f t="shared" si="29"/>
        <v>#VALUE!</v>
      </c>
      <c r="K74" s="31" t="e">
        <f t="shared" si="29"/>
        <v>#VALUE!</v>
      </c>
      <c r="L74" s="31" t="e">
        <f t="shared" si="29"/>
        <v>#VALUE!</v>
      </c>
      <c r="M74" s="31" t="e">
        <f t="shared" si="29"/>
        <v>#VALUE!</v>
      </c>
      <c r="N74" s="31" t="e">
        <f t="shared" si="29"/>
        <v>#VALUE!</v>
      </c>
      <c r="O74" s="31" t="e">
        <f t="shared" si="29"/>
        <v>#VALUE!</v>
      </c>
      <c r="P74" s="31" t="e">
        <f t="shared" si="29"/>
        <v>#VALUE!</v>
      </c>
      <c r="Q74" s="31" t="e">
        <f t="shared" si="29"/>
        <v>#VALUE!</v>
      </c>
      <c r="R74" s="31" t="e">
        <f t="shared" si="29"/>
        <v>#VALUE!</v>
      </c>
      <c r="S74" s="31" t="e">
        <f t="shared" si="29"/>
        <v>#VALUE!</v>
      </c>
      <c r="T74" s="31" t="e">
        <f t="shared" si="29"/>
        <v>#VALUE!</v>
      </c>
      <c r="U74" s="31" t="e">
        <f t="shared" si="29"/>
        <v>#VALUE!</v>
      </c>
      <c r="V74" s="31" t="e">
        <f t="shared" si="29"/>
        <v>#VALUE!</v>
      </c>
      <c r="W74" s="31" t="e">
        <f t="shared" si="29"/>
        <v>#VALUE!</v>
      </c>
      <c r="X74" s="31" t="e">
        <f t="shared" si="29"/>
        <v>#VALUE!</v>
      </c>
      <c r="Y74" s="31" t="e">
        <f t="shared" si="29"/>
        <v>#VALUE!</v>
      </c>
      <c r="Z74" s="31" t="e">
        <f t="shared" si="29"/>
        <v>#VALUE!</v>
      </c>
      <c r="AA74" s="31" t="e">
        <f t="shared" si="29"/>
        <v>#VALUE!</v>
      </c>
      <c r="AB74" s="31" t="e">
        <f t="shared" si="29"/>
        <v>#VALUE!</v>
      </c>
      <c r="AC74" s="31" t="e">
        <f t="shared" si="29"/>
        <v>#VALUE!</v>
      </c>
      <c r="AD74" s="31" t="e">
        <f t="shared" si="29"/>
        <v>#VALUE!</v>
      </c>
      <c r="AE74" s="31" t="e">
        <f t="shared" si="29"/>
        <v>#VALUE!</v>
      </c>
      <c r="AF74" s="31" t="e">
        <f t="shared" si="29"/>
        <v>#VALUE!</v>
      </c>
      <c r="AG74" s="31" t="e">
        <f t="shared" si="29"/>
        <v>#VALUE!</v>
      </c>
      <c r="AH74" s="32" t="s">
        <v>18</v>
      </c>
      <c r="AI74" s="33">
        <f>+COUNTIFS(C75:AG75,"土",C76:AG76,"")+COUNTIFS(C75:AG75,"日",C76:AG76,"")</f>
        <v>0</v>
      </c>
      <c r="AJ74" s="4"/>
      <c r="AK74" s="4"/>
      <c r="AL74" s="6"/>
    </row>
    <row r="75" spans="2:38" s="35" customFormat="1" ht="13.2" x14ac:dyDescent="0.45">
      <c r="B75" s="57" t="s">
        <v>19</v>
      </c>
      <c r="C75" s="34" t="str">
        <f>IFERROR(TEXT(WEEKDAY(+C74),"aaa"),"")</f>
        <v/>
      </c>
      <c r="D75" s="34" t="str">
        <f t="shared" ref="D75:AG75" si="30">IFERROR(TEXT(WEEKDAY(+D74),"aaa"),"")</f>
        <v/>
      </c>
      <c r="E75" s="34" t="str">
        <f t="shared" si="30"/>
        <v/>
      </c>
      <c r="F75" s="34" t="str">
        <f t="shared" si="30"/>
        <v/>
      </c>
      <c r="G75" s="34" t="str">
        <f t="shared" si="30"/>
        <v/>
      </c>
      <c r="H75" s="34" t="str">
        <f t="shared" si="30"/>
        <v/>
      </c>
      <c r="I75" s="34" t="str">
        <f t="shared" si="30"/>
        <v/>
      </c>
      <c r="J75" s="34" t="str">
        <f t="shared" si="30"/>
        <v/>
      </c>
      <c r="K75" s="34" t="str">
        <f t="shared" si="30"/>
        <v/>
      </c>
      <c r="L75" s="34" t="str">
        <f t="shared" si="30"/>
        <v/>
      </c>
      <c r="M75" s="34" t="str">
        <f t="shared" si="30"/>
        <v/>
      </c>
      <c r="N75" s="34" t="str">
        <f t="shared" si="30"/>
        <v/>
      </c>
      <c r="O75" s="34" t="str">
        <f t="shared" si="30"/>
        <v/>
      </c>
      <c r="P75" s="34" t="str">
        <f t="shared" si="30"/>
        <v/>
      </c>
      <c r="Q75" s="34" t="str">
        <f t="shared" si="30"/>
        <v/>
      </c>
      <c r="R75" s="34" t="str">
        <f t="shared" si="30"/>
        <v/>
      </c>
      <c r="S75" s="34" t="str">
        <f t="shared" si="30"/>
        <v/>
      </c>
      <c r="T75" s="34" t="str">
        <f t="shared" si="30"/>
        <v/>
      </c>
      <c r="U75" s="34" t="str">
        <f t="shared" si="30"/>
        <v/>
      </c>
      <c r="V75" s="34" t="str">
        <f t="shared" si="30"/>
        <v/>
      </c>
      <c r="W75" s="34" t="str">
        <f t="shared" si="30"/>
        <v/>
      </c>
      <c r="X75" s="34" t="str">
        <f t="shared" si="30"/>
        <v/>
      </c>
      <c r="Y75" s="34" t="str">
        <f t="shared" si="30"/>
        <v/>
      </c>
      <c r="Z75" s="34" t="str">
        <f t="shared" si="30"/>
        <v/>
      </c>
      <c r="AA75" s="34" t="str">
        <f t="shared" si="30"/>
        <v/>
      </c>
      <c r="AB75" s="34" t="str">
        <f t="shared" si="30"/>
        <v/>
      </c>
      <c r="AC75" s="34" t="str">
        <f t="shared" si="30"/>
        <v/>
      </c>
      <c r="AD75" s="34" t="str">
        <f t="shared" si="30"/>
        <v/>
      </c>
      <c r="AE75" s="34" t="str">
        <f t="shared" si="30"/>
        <v/>
      </c>
      <c r="AF75" s="34" t="str">
        <f t="shared" si="30"/>
        <v/>
      </c>
      <c r="AG75" s="34" t="str">
        <f t="shared" si="30"/>
        <v/>
      </c>
      <c r="AH75" s="32" t="s">
        <v>20</v>
      </c>
      <c r="AI75" s="33">
        <f>+COUNTIF(C76:AG76,"夏休")+COUNTIF(C76:AG76,"冬休")+COUNTIF(C76:AG76,"中止")</f>
        <v>0</v>
      </c>
      <c r="AL75" s="58"/>
    </row>
    <row r="76" spans="2:38" s="35" customFormat="1" ht="13.5" customHeight="1" x14ac:dyDescent="0.45">
      <c r="B76" s="124" t="s">
        <v>21</v>
      </c>
      <c r="C76" s="126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8"/>
      <c r="AH76" s="36" t="s">
        <v>1</v>
      </c>
      <c r="AI76" s="37">
        <f>COUNT(C74:AG74)-AI75</f>
        <v>0</v>
      </c>
      <c r="AL76" s="58"/>
    </row>
    <row r="77" spans="2:38" s="35" customFormat="1" ht="13.5" customHeight="1" x14ac:dyDescent="0.45">
      <c r="B77" s="125"/>
      <c r="C77" s="126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8"/>
      <c r="AH77" s="36" t="s">
        <v>22</v>
      </c>
      <c r="AI77" s="37">
        <f>+COUNTIF(C78:AG79,"休")</f>
        <v>0</v>
      </c>
      <c r="AJ77" s="38" t="e">
        <f>IF(AI78&gt;0.285,"",IF(AI77&lt;AI74,"←計画日数が足りません",""))</f>
        <v>#DIV/0!</v>
      </c>
      <c r="AL77" s="58"/>
    </row>
    <row r="78" spans="2:38" s="35" customFormat="1" ht="13.5" customHeight="1" x14ac:dyDescent="0.45">
      <c r="B78" s="119" t="s">
        <v>7</v>
      </c>
      <c r="C78" s="120"/>
      <c r="D78" s="111"/>
      <c r="E78" s="109"/>
      <c r="F78" s="111"/>
      <c r="G78" s="111"/>
      <c r="H78" s="111"/>
      <c r="I78" s="111"/>
      <c r="J78" s="111"/>
      <c r="K78" s="111"/>
      <c r="L78" s="109"/>
      <c r="M78" s="111"/>
      <c r="N78" s="111"/>
      <c r="O78" s="111"/>
      <c r="P78" s="111"/>
      <c r="Q78" s="111"/>
      <c r="R78" s="111"/>
      <c r="S78" s="109"/>
      <c r="T78" s="111"/>
      <c r="U78" s="111"/>
      <c r="V78" s="111"/>
      <c r="W78" s="111"/>
      <c r="X78" s="111"/>
      <c r="Y78" s="111"/>
      <c r="Z78" s="109"/>
      <c r="AA78" s="111"/>
      <c r="AB78" s="111"/>
      <c r="AC78" s="111"/>
      <c r="AD78" s="111"/>
      <c r="AE78" s="111"/>
      <c r="AF78" s="111"/>
      <c r="AG78" s="112"/>
      <c r="AH78" s="36" t="s">
        <v>23</v>
      </c>
      <c r="AI78" s="39" t="e">
        <f>+AI77/AI76</f>
        <v>#DIV/0!</v>
      </c>
      <c r="AL78" s="58"/>
    </row>
    <row r="79" spans="2:38" s="35" customFormat="1" ht="13.2" x14ac:dyDescent="0.45">
      <c r="B79" s="119"/>
      <c r="C79" s="120"/>
      <c r="D79" s="111"/>
      <c r="E79" s="109"/>
      <c r="F79" s="111"/>
      <c r="G79" s="111"/>
      <c r="H79" s="111"/>
      <c r="I79" s="111"/>
      <c r="J79" s="111"/>
      <c r="K79" s="111"/>
      <c r="L79" s="109"/>
      <c r="M79" s="111"/>
      <c r="N79" s="111"/>
      <c r="O79" s="111"/>
      <c r="P79" s="111"/>
      <c r="Q79" s="111"/>
      <c r="R79" s="111"/>
      <c r="S79" s="109"/>
      <c r="T79" s="111"/>
      <c r="U79" s="111"/>
      <c r="V79" s="111"/>
      <c r="W79" s="111"/>
      <c r="X79" s="111"/>
      <c r="Y79" s="111"/>
      <c r="Z79" s="109"/>
      <c r="AA79" s="111"/>
      <c r="AB79" s="111"/>
      <c r="AC79" s="111"/>
      <c r="AD79" s="111"/>
      <c r="AE79" s="111"/>
      <c r="AF79" s="111"/>
      <c r="AG79" s="112"/>
      <c r="AH79" s="36" t="s">
        <v>2</v>
      </c>
      <c r="AI79" s="37">
        <f>+COUNTA(C80:AG81)</f>
        <v>0</v>
      </c>
      <c r="AL79" s="58"/>
    </row>
    <row r="80" spans="2:38" s="35" customFormat="1" ht="13.2" x14ac:dyDescent="0.45">
      <c r="B80" s="113" t="s">
        <v>10</v>
      </c>
      <c r="C80" s="115"/>
      <c r="D80" s="109"/>
      <c r="E80" s="127"/>
      <c r="F80" s="109"/>
      <c r="G80" s="109"/>
      <c r="H80" s="109"/>
      <c r="I80" s="109"/>
      <c r="J80" s="109"/>
      <c r="K80" s="109"/>
      <c r="L80" s="127"/>
      <c r="M80" s="109"/>
      <c r="N80" s="109"/>
      <c r="O80" s="109"/>
      <c r="P80" s="109"/>
      <c r="Q80" s="109"/>
      <c r="R80" s="109"/>
      <c r="S80" s="127"/>
      <c r="T80" s="109"/>
      <c r="U80" s="109"/>
      <c r="V80" s="109"/>
      <c r="W80" s="109"/>
      <c r="X80" s="109"/>
      <c r="Y80" s="109"/>
      <c r="Z80" s="127"/>
      <c r="AA80" s="109"/>
      <c r="AB80" s="109"/>
      <c r="AC80" s="109"/>
      <c r="AD80" s="109"/>
      <c r="AE80" s="109"/>
      <c r="AF80" s="109"/>
      <c r="AG80" s="107"/>
      <c r="AH80" s="40" t="s">
        <v>24</v>
      </c>
      <c r="AI80" s="41" t="e">
        <f>+AI79/AI76</f>
        <v>#DIV/0!</v>
      </c>
      <c r="AL80" s="23">
        <f>+COUNTIF(C78:AG79,"休")</f>
        <v>0</v>
      </c>
    </row>
    <row r="81" spans="2:38" s="35" customFormat="1" ht="13.2" x14ac:dyDescent="0.45">
      <c r="B81" s="114"/>
      <c r="C81" s="116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08"/>
      <c r="AH81" s="42" t="s">
        <v>25</v>
      </c>
      <c r="AI81" s="43" t="str">
        <f>IF(7&gt;AI76,"対象外",IF(OR(AI80&gt;=0.285,AI79&gt;=AI74),"OK","NG"))</f>
        <v>対象外</v>
      </c>
      <c r="AJ81" s="38" t="str">
        <f>IF(AI81="対象外","←７日間に満たない期間は達成判定の対象外",IF(AI81="NG","←月単位未達成","←月単位達成"))</f>
        <v>←７日間に満たない期間は達成判定の対象外</v>
      </c>
      <c r="AL81" s="44" t="str">
        <f>IF(7&gt;AI76,"対象外",IF(AL80&gt;=AI74,"OK","NG"))</f>
        <v>対象外</v>
      </c>
    </row>
    <row r="82" spans="2:38" hidden="1" x14ac:dyDescent="0.45">
      <c r="B82" s="45" t="s">
        <v>26</v>
      </c>
      <c r="C82" s="46" t="e">
        <f t="shared" ref="C82:AG82" si="31">IF(AND(DAY(C74)&gt;=22,DAY(C74)&lt;=28,C75="土"),1,0)</f>
        <v>#VALUE!</v>
      </c>
      <c r="D82" s="46" t="e">
        <f t="shared" si="31"/>
        <v>#VALUE!</v>
      </c>
      <c r="E82" s="46" t="e">
        <f t="shared" si="31"/>
        <v>#VALUE!</v>
      </c>
      <c r="F82" s="46" t="e">
        <f t="shared" si="31"/>
        <v>#VALUE!</v>
      </c>
      <c r="G82" s="46" t="e">
        <f t="shared" si="31"/>
        <v>#VALUE!</v>
      </c>
      <c r="H82" s="46" t="e">
        <f t="shared" si="31"/>
        <v>#VALUE!</v>
      </c>
      <c r="I82" s="46" t="e">
        <f t="shared" si="31"/>
        <v>#VALUE!</v>
      </c>
      <c r="J82" s="46" t="e">
        <f t="shared" si="31"/>
        <v>#VALUE!</v>
      </c>
      <c r="K82" s="46" t="e">
        <f t="shared" si="31"/>
        <v>#VALUE!</v>
      </c>
      <c r="L82" s="46" t="e">
        <f t="shared" si="31"/>
        <v>#VALUE!</v>
      </c>
      <c r="M82" s="46" t="e">
        <f t="shared" si="31"/>
        <v>#VALUE!</v>
      </c>
      <c r="N82" s="46" t="e">
        <f t="shared" si="31"/>
        <v>#VALUE!</v>
      </c>
      <c r="O82" s="46" t="e">
        <f t="shared" si="31"/>
        <v>#VALUE!</v>
      </c>
      <c r="P82" s="46" t="e">
        <f t="shared" si="31"/>
        <v>#VALUE!</v>
      </c>
      <c r="Q82" s="46" t="e">
        <f t="shared" si="31"/>
        <v>#VALUE!</v>
      </c>
      <c r="R82" s="46" t="e">
        <f t="shared" si="31"/>
        <v>#VALUE!</v>
      </c>
      <c r="S82" s="46" t="e">
        <f t="shared" si="31"/>
        <v>#VALUE!</v>
      </c>
      <c r="T82" s="46" t="e">
        <f t="shared" si="31"/>
        <v>#VALUE!</v>
      </c>
      <c r="U82" s="46" t="e">
        <f t="shared" si="31"/>
        <v>#VALUE!</v>
      </c>
      <c r="V82" s="46" t="e">
        <f t="shared" si="31"/>
        <v>#VALUE!</v>
      </c>
      <c r="W82" s="46" t="e">
        <f t="shared" si="31"/>
        <v>#VALUE!</v>
      </c>
      <c r="X82" s="46" t="e">
        <f t="shared" si="31"/>
        <v>#VALUE!</v>
      </c>
      <c r="Y82" s="46" t="e">
        <f t="shared" si="31"/>
        <v>#VALUE!</v>
      </c>
      <c r="Z82" s="46" t="e">
        <f t="shared" si="31"/>
        <v>#VALUE!</v>
      </c>
      <c r="AA82" s="46" t="e">
        <f t="shared" si="31"/>
        <v>#VALUE!</v>
      </c>
      <c r="AB82" s="46" t="e">
        <f t="shared" si="31"/>
        <v>#VALUE!</v>
      </c>
      <c r="AC82" s="46" t="e">
        <f t="shared" si="31"/>
        <v>#VALUE!</v>
      </c>
      <c r="AD82" s="46" t="e">
        <f t="shared" si="31"/>
        <v>#VALUE!</v>
      </c>
      <c r="AE82" s="46" t="e">
        <f t="shared" si="31"/>
        <v>#VALUE!</v>
      </c>
      <c r="AF82" s="46" t="e">
        <f t="shared" si="31"/>
        <v>#VALUE!</v>
      </c>
      <c r="AG82" s="46" t="e">
        <f t="shared" si="31"/>
        <v>#VALUE!</v>
      </c>
      <c r="AH82" s="47" t="s">
        <v>27</v>
      </c>
      <c r="AI82" s="48">
        <f>_xlfn.AGGREGATE(9,6,C82:AG82)</f>
        <v>0</v>
      </c>
      <c r="AJ82" s="38"/>
      <c r="AK82" s="4"/>
      <c r="AL82" s="6"/>
    </row>
    <row r="83" spans="2:38" hidden="1" x14ac:dyDescent="0.45">
      <c r="B83" s="45" t="s">
        <v>28</v>
      </c>
      <c r="C83" s="49" t="e">
        <f t="shared" ref="C83:AG83" si="32">IF(AND(DAY(C74)&gt;=22,DAY(C74)&lt;=28,C75="土",OR(C80="休",C80="雨")),1,0)</f>
        <v>#VALUE!</v>
      </c>
      <c r="D83" s="49" t="e">
        <f t="shared" si="32"/>
        <v>#VALUE!</v>
      </c>
      <c r="E83" s="49" t="e">
        <f t="shared" si="32"/>
        <v>#VALUE!</v>
      </c>
      <c r="F83" s="49" t="e">
        <f t="shared" si="32"/>
        <v>#VALUE!</v>
      </c>
      <c r="G83" s="49" t="e">
        <f t="shared" si="32"/>
        <v>#VALUE!</v>
      </c>
      <c r="H83" s="49" t="e">
        <f t="shared" si="32"/>
        <v>#VALUE!</v>
      </c>
      <c r="I83" s="49" t="e">
        <f t="shared" si="32"/>
        <v>#VALUE!</v>
      </c>
      <c r="J83" s="49" t="e">
        <f t="shared" si="32"/>
        <v>#VALUE!</v>
      </c>
      <c r="K83" s="49" t="e">
        <f t="shared" si="32"/>
        <v>#VALUE!</v>
      </c>
      <c r="L83" s="49" t="e">
        <f t="shared" si="32"/>
        <v>#VALUE!</v>
      </c>
      <c r="M83" s="49" t="e">
        <f t="shared" si="32"/>
        <v>#VALUE!</v>
      </c>
      <c r="N83" s="49" t="e">
        <f t="shared" si="32"/>
        <v>#VALUE!</v>
      </c>
      <c r="O83" s="49" t="e">
        <f t="shared" si="32"/>
        <v>#VALUE!</v>
      </c>
      <c r="P83" s="49" t="e">
        <f t="shared" si="32"/>
        <v>#VALUE!</v>
      </c>
      <c r="Q83" s="49" t="e">
        <f t="shared" si="32"/>
        <v>#VALUE!</v>
      </c>
      <c r="R83" s="49" t="e">
        <f t="shared" si="32"/>
        <v>#VALUE!</v>
      </c>
      <c r="S83" s="49" t="e">
        <f t="shared" si="32"/>
        <v>#VALUE!</v>
      </c>
      <c r="T83" s="49" t="e">
        <f t="shared" si="32"/>
        <v>#VALUE!</v>
      </c>
      <c r="U83" s="49" t="e">
        <f t="shared" si="32"/>
        <v>#VALUE!</v>
      </c>
      <c r="V83" s="49" t="e">
        <f t="shared" si="32"/>
        <v>#VALUE!</v>
      </c>
      <c r="W83" s="49" t="e">
        <f t="shared" si="32"/>
        <v>#VALUE!</v>
      </c>
      <c r="X83" s="49" t="e">
        <f t="shared" si="32"/>
        <v>#VALUE!</v>
      </c>
      <c r="Y83" s="49" t="e">
        <f t="shared" si="32"/>
        <v>#VALUE!</v>
      </c>
      <c r="Z83" s="49" t="e">
        <f t="shared" si="32"/>
        <v>#VALUE!</v>
      </c>
      <c r="AA83" s="49" t="e">
        <f t="shared" si="32"/>
        <v>#VALUE!</v>
      </c>
      <c r="AB83" s="49" t="e">
        <f t="shared" si="32"/>
        <v>#VALUE!</v>
      </c>
      <c r="AC83" s="49" t="e">
        <f t="shared" si="32"/>
        <v>#VALUE!</v>
      </c>
      <c r="AD83" s="49" t="e">
        <f t="shared" si="32"/>
        <v>#VALUE!</v>
      </c>
      <c r="AE83" s="49" t="e">
        <f t="shared" si="32"/>
        <v>#VALUE!</v>
      </c>
      <c r="AF83" s="49" t="e">
        <f t="shared" si="32"/>
        <v>#VALUE!</v>
      </c>
      <c r="AG83" s="49" t="e">
        <f t="shared" si="32"/>
        <v>#VALUE!</v>
      </c>
      <c r="AH83" s="50" t="s">
        <v>29</v>
      </c>
      <c r="AI83" s="48">
        <f>_xlfn.AGGREGATE(9,6,C83:AG83)</f>
        <v>0</v>
      </c>
      <c r="AJ83" s="38"/>
      <c r="AK83" s="4"/>
      <c r="AL83" s="6"/>
    </row>
    <row r="84" spans="2:38" hidden="1" x14ac:dyDescent="0.45">
      <c r="B84" s="45" t="s">
        <v>30</v>
      </c>
      <c r="C84" s="46" t="e">
        <f>IF(AND(DAY(C74)&gt;=8,DAY(C74)&lt;=14,C75="土"),1,0)</f>
        <v>#VALUE!</v>
      </c>
      <c r="D84" s="46" t="e">
        <f>IF(AND(DAY(D74)&gt;=8,DAY(D74)&lt;=14,D75="土"),1,0)</f>
        <v>#VALUE!</v>
      </c>
      <c r="E84" s="46" t="e">
        <f t="shared" ref="E84:AG84" si="33">IF(AND(DAY(E74)&gt;=8,DAY(E74)&lt;=14,E75="土"),1,0)</f>
        <v>#VALUE!</v>
      </c>
      <c r="F84" s="46" t="e">
        <f t="shared" si="33"/>
        <v>#VALUE!</v>
      </c>
      <c r="G84" s="46" t="e">
        <f t="shared" si="33"/>
        <v>#VALUE!</v>
      </c>
      <c r="H84" s="46" t="e">
        <f t="shared" si="33"/>
        <v>#VALUE!</v>
      </c>
      <c r="I84" s="46" t="e">
        <f t="shared" si="33"/>
        <v>#VALUE!</v>
      </c>
      <c r="J84" s="46" t="e">
        <f t="shared" si="33"/>
        <v>#VALUE!</v>
      </c>
      <c r="K84" s="46" t="e">
        <f t="shared" si="33"/>
        <v>#VALUE!</v>
      </c>
      <c r="L84" s="46" t="e">
        <f t="shared" si="33"/>
        <v>#VALUE!</v>
      </c>
      <c r="M84" s="46" t="e">
        <f t="shared" si="33"/>
        <v>#VALUE!</v>
      </c>
      <c r="N84" s="46" t="e">
        <f t="shared" si="33"/>
        <v>#VALUE!</v>
      </c>
      <c r="O84" s="46" t="e">
        <f t="shared" si="33"/>
        <v>#VALUE!</v>
      </c>
      <c r="P84" s="46" t="e">
        <f t="shared" si="33"/>
        <v>#VALUE!</v>
      </c>
      <c r="Q84" s="46" t="e">
        <f t="shared" si="33"/>
        <v>#VALUE!</v>
      </c>
      <c r="R84" s="46" t="e">
        <f t="shared" si="33"/>
        <v>#VALUE!</v>
      </c>
      <c r="S84" s="46" t="e">
        <f t="shared" si="33"/>
        <v>#VALUE!</v>
      </c>
      <c r="T84" s="46" t="e">
        <f t="shared" si="33"/>
        <v>#VALUE!</v>
      </c>
      <c r="U84" s="46" t="e">
        <f t="shared" si="33"/>
        <v>#VALUE!</v>
      </c>
      <c r="V84" s="46" t="e">
        <f t="shared" si="33"/>
        <v>#VALUE!</v>
      </c>
      <c r="W84" s="46" t="e">
        <f t="shared" si="33"/>
        <v>#VALUE!</v>
      </c>
      <c r="X84" s="46" t="e">
        <f t="shared" si="33"/>
        <v>#VALUE!</v>
      </c>
      <c r="Y84" s="46" t="e">
        <f t="shared" si="33"/>
        <v>#VALUE!</v>
      </c>
      <c r="Z84" s="46" t="e">
        <f t="shared" si="33"/>
        <v>#VALUE!</v>
      </c>
      <c r="AA84" s="46" t="e">
        <f t="shared" si="33"/>
        <v>#VALUE!</v>
      </c>
      <c r="AB84" s="46" t="e">
        <f t="shared" si="33"/>
        <v>#VALUE!</v>
      </c>
      <c r="AC84" s="46" t="e">
        <f t="shared" si="33"/>
        <v>#VALUE!</v>
      </c>
      <c r="AD84" s="46" t="e">
        <f t="shared" si="33"/>
        <v>#VALUE!</v>
      </c>
      <c r="AE84" s="46" t="e">
        <f t="shared" si="33"/>
        <v>#VALUE!</v>
      </c>
      <c r="AF84" s="46" t="e">
        <f t="shared" si="33"/>
        <v>#VALUE!</v>
      </c>
      <c r="AG84" s="46" t="e">
        <f t="shared" si="33"/>
        <v>#VALUE!</v>
      </c>
      <c r="AH84" s="47" t="s">
        <v>27</v>
      </c>
      <c r="AI84" s="48">
        <f>_xlfn.AGGREGATE(9,6,C84:AG84)</f>
        <v>0</v>
      </c>
      <c r="AJ84" s="38"/>
      <c r="AK84" s="4"/>
      <c r="AL84" s="6"/>
    </row>
    <row r="85" spans="2:38" hidden="1" x14ac:dyDescent="0.45">
      <c r="B85" s="45" t="s">
        <v>31</v>
      </c>
      <c r="C85" s="49" t="e">
        <f>IF(AND(DAY(C74)&gt;=8,DAY(C74)&lt;=14,C75="土",OR(C80="休",C80="雨")),1,0)</f>
        <v>#VALUE!</v>
      </c>
      <c r="D85" s="49" t="e">
        <f>IF(AND(DAY(D74)&gt;=8,DAY(D74)&lt;=14,D75="土",OR(D80="休",D80="雨")),1,0)</f>
        <v>#VALUE!</v>
      </c>
      <c r="E85" s="49" t="e">
        <f t="shared" ref="E85:AG85" si="34">IF(AND(DAY(E74)&gt;=8,DAY(E74)&lt;=14,E75="土",OR(E80="休",E80="雨")),1,0)</f>
        <v>#VALUE!</v>
      </c>
      <c r="F85" s="49" t="e">
        <f t="shared" si="34"/>
        <v>#VALUE!</v>
      </c>
      <c r="G85" s="49" t="e">
        <f t="shared" si="34"/>
        <v>#VALUE!</v>
      </c>
      <c r="H85" s="49" t="e">
        <f t="shared" si="34"/>
        <v>#VALUE!</v>
      </c>
      <c r="I85" s="49" t="e">
        <f t="shared" si="34"/>
        <v>#VALUE!</v>
      </c>
      <c r="J85" s="49" t="e">
        <f t="shared" si="34"/>
        <v>#VALUE!</v>
      </c>
      <c r="K85" s="49" t="e">
        <f t="shared" si="34"/>
        <v>#VALUE!</v>
      </c>
      <c r="L85" s="49" t="e">
        <f t="shared" si="34"/>
        <v>#VALUE!</v>
      </c>
      <c r="M85" s="49" t="e">
        <f t="shared" si="34"/>
        <v>#VALUE!</v>
      </c>
      <c r="N85" s="49" t="e">
        <f t="shared" si="34"/>
        <v>#VALUE!</v>
      </c>
      <c r="O85" s="49" t="e">
        <f t="shared" si="34"/>
        <v>#VALUE!</v>
      </c>
      <c r="P85" s="49" t="e">
        <f t="shared" si="34"/>
        <v>#VALUE!</v>
      </c>
      <c r="Q85" s="49" t="e">
        <f t="shared" si="34"/>
        <v>#VALUE!</v>
      </c>
      <c r="R85" s="49" t="e">
        <f t="shared" si="34"/>
        <v>#VALUE!</v>
      </c>
      <c r="S85" s="49" t="e">
        <f t="shared" si="34"/>
        <v>#VALUE!</v>
      </c>
      <c r="T85" s="49" t="e">
        <f t="shared" si="34"/>
        <v>#VALUE!</v>
      </c>
      <c r="U85" s="49" t="e">
        <f t="shared" si="34"/>
        <v>#VALUE!</v>
      </c>
      <c r="V85" s="49" t="e">
        <f t="shared" si="34"/>
        <v>#VALUE!</v>
      </c>
      <c r="W85" s="49" t="e">
        <f t="shared" si="34"/>
        <v>#VALUE!</v>
      </c>
      <c r="X85" s="49" t="e">
        <f t="shared" si="34"/>
        <v>#VALUE!</v>
      </c>
      <c r="Y85" s="49" t="e">
        <f t="shared" si="34"/>
        <v>#VALUE!</v>
      </c>
      <c r="Z85" s="49" t="e">
        <f t="shared" si="34"/>
        <v>#VALUE!</v>
      </c>
      <c r="AA85" s="49" t="e">
        <f t="shared" si="34"/>
        <v>#VALUE!</v>
      </c>
      <c r="AB85" s="49" t="e">
        <f t="shared" si="34"/>
        <v>#VALUE!</v>
      </c>
      <c r="AC85" s="49" t="e">
        <f t="shared" si="34"/>
        <v>#VALUE!</v>
      </c>
      <c r="AD85" s="49" t="e">
        <f t="shared" si="34"/>
        <v>#VALUE!</v>
      </c>
      <c r="AE85" s="49" t="e">
        <f t="shared" si="34"/>
        <v>#VALUE!</v>
      </c>
      <c r="AF85" s="49" t="e">
        <f t="shared" si="34"/>
        <v>#VALUE!</v>
      </c>
      <c r="AG85" s="49" t="e">
        <f t="shared" si="34"/>
        <v>#VALUE!</v>
      </c>
      <c r="AH85" s="50" t="s">
        <v>29</v>
      </c>
      <c r="AI85" s="48">
        <f>_xlfn.AGGREGATE(9,6,C85:AG85)</f>
        <v>0</v>
      </c>
      <c r="AJ85" s="38"/>
      <c r="AK85" s="4"/>
      <c r="AL85" s="6"/>
    </row>
    <row r="86" spans="2:38" s="35" customFormat="1" ht="13.2" x14ac:dyDescent="0.45"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I86" s="59"/>
      <c r="AL86" s="58"/>
    </row>
    <row r="87" spans="2:38" hidden="1" x14ac:dyDescent="0.45">
      <c r="B87" s="2"/>
      <c r="C87" s="2" t="e">
        <f>YEAR(C90)</f>
        <v>#VALUE!</v>
      </c>
      <c r="D87" s="2" t="e">
        <f>MONTH(C90)</f>
        <v>#VALUE!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4"/>
      <c r="AI87" s="2"/>
      <c r="AJ87" s="4"/>
      <c r="AK87" s="4"/>
      <c r="AL87" s="6"/>
    </row>
    <row r="88" spans="2:38" x14ac:dyDescent="0.45">
      <c r="B88" s="7" t="s">
        <v>16</v>
      </c>
      <c r="C88" s="121" t="e">
        <f>C90</f>
        <v>#VALUE!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3"/>
      <c r="AJ88" s="4"/>
      <c r="AK88" s="4"/>
      <c r="AL88" s="6"/>
    </row>
    <row r="89" spans="2:38" hidden="1" x14ac:dyDescent="0.45">
      <c r="B89" s="52"/>
      <c r="C89" s="31" t="e">
        <f>DATE($C87,$D87,1)</f>
        <v>#VALUE!</v>
      </c>
      <c r="D89" s="31" t="e">
        <f t="shared" ref="D89:AG89" si="35">C89+1</f>
        <v>#VALUE!</v>
      </c>
      <c r="E89" s="31" t="e">
        <f t="shared" si="35"/>
        <v>#VALUE!</v>
      </c>
      <c r="F89" s="31" t="e">
        <f t="shared" si="35"/>
        <v>#VALUE!</v>
      </c>
      <c r="G89" s="31" t="e">
        <f t="shared" si="35"/>
        <v>#VALUE!</v>
      </c>
      <c r="H89" s="31" t="e">
        <f t="shared" si="35"/>
        <v>#VALUE!</v>
      </c>
      <c r="I89" s="31" t="e">
        <f t="shared" si="35"/>
        <v>#VALUE!</v>
      </c>
      <c r="J89" s="31" t="e">
        <f t="shared" si="35"/>
        <v>#VALUE!</v>
      </c>
      <c r="K89" s="31" t="e">
        <f t="shared" si="35"/>
        <v>#VALUE!</v>
      </c>
      <c r="L89" s="31" t="e">
        <f t="shared" si="35"/>
        <v>#VALUE!</v>
      </c>
      <c r="M89" s="31" t="e">
        <f t="shared" si="35"/>
        <v>#VALUE!</v>
      </c>
      <c r="N89" s="31" t="e">
        <f t="shared" si="35"/>
        <v>#VALUE!</v>
      </c>
      <c r="O89" s="31" t="e">
        <f t="shared" si="35"/>
        <v>#VALUE!</v>
      </c>
      <c r="P89" s="31" t="e">
        <f t="shared" si="35"/>
        <v>#VALUE!</v>
      </c>
      <c r="Q89" s="31" t="e">
        <f t="shared" si="35"/>
        <v>#VALUE!</v>
      </c>
      <c r="R89" s="31" t="e">
        <f t="shared" si="35"/>
        <v>#VALUE!</v>
      </c>
      <c r="S89" s="31" t="e">
        <f t="shared" si="35"/>
        <v>#VALUE!</v>
      </c>
      <c r="T89" s="31" t="e">
        <f t="shared" si="35"/>
        <v>#VALUE!</v>
      </c>
      <c r="U89" s="31" t="e">
        <f t="shared" si="35"/>
        <v>#VALUE!</v>
      </c>
      <c r="V89" s="31" t="e">
        <f t="shared" si="35"/>
        <v>#VALUE!</v>
      </c>
      <c r="W89" s="31" t="e">
        <f t="shared" si="35"/>
        <v>#VALUE!</v>
      </c>
      <c r="X89" s="31" t="e">
        <f t="shared" si="35"/>
        <v>#VALUE!</v>
      </c>
      <c r="Y89" s="31" t="e">
        <f t="shared" si="35"/>
        <v>#VALUE!</v>
      </c>
      <c r="Z89" s="31" t="e">
        <f t="shared" si="35"/>
        <v>#VALUE!</v>
      </c>
      <c r="AA89" s="31" t="e">
        <f t="shared" si="35"/>
        <v>#VALUE!</v>
      </c>
      <c r="AB89" s="31" t="e">
        <f t="shared" si="35"/>
        <v>#VALUE!</v>
      </c>
      <c r="AC89" s="31" t="e">
        <f t="shared" si="35"/>
        <v>#VALUE!</v>
      </c>
      <c r="AD89" s="31" t="e">
        <f t="shared" si="35"/>
        <v>#VALUE!</v>
      </c>
      <c r="AE89" s="31" t="e">
        <f t="shared" si="35"/>
        <v>#VALUE!</v>
      </c>
      <c r="AF89" s="31" t="e">
        <f t="shared" si="35"/>
        <v>#VALUE!</v>
      </c>
      <c r="AG89" s="31" t="e">
        <f t="shared" si="35"/>
        <v>#VALUE!</v>
      </c>
      <c r="AH89" s="53"/>
      <c r="AI89" s="54"/>
      <c r="AJ89" s="4"/>
      <c r="AK89" s="4"/>
      <c r="AL89" s="6"/>
    </row>
    <row r="90" spans="2:38" x14ac:dyDescent="0.45">
      <c r="B90" s="55" t="s">
        <v>17</v>
      </c>
      <c r="C90" s="56" t="e">
        <f>IF(EDATE(C73,1)&gt;$G$5,"",EDATE(C73,1))</f>
        <v>#VALUE!</v>
      </c>
      <c r="D90" s="31" t="e">
        <f t="shared" ref="D90:AG90" si="36">IF(D89&gt;$G$5,"",IF(C90=EOMONTH(DATE($C87,$D87,1),0),"",IF(C90="","",C90+1)))</f>
        <v>#VALUE!</v>
      </c>
      <c r="E90" s="31" t="e">
        <f t="shared" si="36"/>
        <v>#VALUE!</v>
      </c>
      <c r="F90" s="31" t="e">
        <f t="shared" si="36"/>
        <v>#VALUE!</v>
      </c>
      <c r="G90" s="31" t="e">
        <f t="shared" si="36"/>
        <v>#VALUE!</v>
      </c>
      <c r="H90" s="31" t="e">
        <f t="shared" si="36"/>
        <v>#VALUE!</v>
      </c>
      <c r="I90" s="31" t="e">
        <f t="shared" si="36"/>
        <v>#VALUE!</v>
      </c>
      <c r="J90" s="31" t="e">
        <f t="shared" si="36"/>
        <v>#VALUE!</v>
      </c>
      <c r="K90" s="31" t="e">
        <f t="shared" si="36"/>
        <v>#VALUE!</v>
      </c>
      <c r="L90" s="31" t="e">
        <f t="shared" si="36"/>
        <v>#VALUE!</v>
      </c>
      <c r="M90" s="31" t="e">
        <f t="shared" si="36"/>
        <v>#VALUE!</v>
      </c>
      <c r="N90" s="31" t="e">
        <f t="shared" si="36"/>
        <v>#VALUE!</v>
      </c>
      <c r="O90" s="31" t="e">
        <f t="shared" si="36"/>
        <v>#VALUE!</v>
      </c>
      <c r="P90" s="31" t="e">
        <f t="shared" si="36"/>
        <v>#VALUE!</v>
      </c>
      <c r="Q90" s="31" t="e">
        <f t="shared" si="36"/>
        <v>#VALUE!</v>
      </c>
      <c r="R90" s="31" t="e">
        <f t="shared" si="36"/>
        <v>#VALUE!</v>
      </c>
      <c r="S90" s="31" t="e">
        <f t="shared" si="36"/>
        <v>#VALUE!</v>
      </c>
      <c r="T90" s="31" t="e">
        <f t="shared" si="36"/>
        <v>#VALUE!</v>
      </c>
      <c r="U90" s="31" t="e">
        <f t="shared" si="36"/>
        <v>#VALUE!</v>
      </c>
      <c r="V90" s="31" t="e">
        <f t="shared" si="36"/>
        <v>#VALUE!</v>
      </c>
      <c r="W90" s="31" t="e">
        <f t="shared" si="36"/>
        <v>#VALUE!</v>
      </c>
      <c r="X90" s="31" t="e">
        <f t="shared" si="36"/>
        <v>#VALUE!</v>
      </c>
      <c r="Y90" s="31" t="e">
        <f t="shared" si="36"/>
        <v>#VALUE!</v>
      </c>
      <c r="Z90" s="31" t="e">
        <f t="shared" si="36"/>
        <v>#VALUE!</v>
      </c>
      <c r="AA90" s="31" t="e">
        <f t="shared" si="36"/>
        <v>#VALUE!</v>
      </c>
      <c r="AB90" s="31" t="e">
        <f t="shared" si="36"/>
        <v>#VALUE!</v>
      </c>
      <c r="AC90" s="31" t="e">
        <f t="shared" si="36"/>
        <v>#VALUE!</v>
      </c>
      <c r="AD90" s="31" t="e">
        <f t="shared" si="36"/>
        <v>#VALUE!</v>
      </c>
      <c r="AE90" s="31" t="e">
        <f t="shared" si="36"/>
        <v>#VALUE!</v>
      </c>
      <c r="AF90" s="31" t="e">
        <f t="shared" si="36"/>
        <v>#VALUE!</v>
      </c>
      <c r="AG90" s="31" t="e">
        <f t="shared" si="36"/>
        <v>#VALUE!</v>
      </c>
      <c r="AH90" s="32" t="s">
        <v>18</v>
      </c>
      <c r="AI90" s="33">
        <f>+COUNTIFS(C91:AG91,"土",C92:AG92,"")+COUNTIFS(C91:AG91,"日",C92:AG92,"")</f>
        <v>0</v>
      </c>
      <c r="AJ90" s="4"/>
      <c r="AK90" s="4"/>
      <c r="AL90" s="6"/>
    </row>
    <row r="91" spans="2:38" s="35" customFormat="1" ht="13.2" x14ac:dyDescent="0.45">
      <c r="B91" s="57" t="s">
        <v>19</v>
      </c>
      <c r="C91" s="34" t="str">
        <f>IFERROR(TEXT(WEEKDAY(+C90),"aaa"),"")</f>
        <v/>
      </c>
      <c r="D91" s="34" t="str">
        <f t="shared" ref="D91:AG91" si="37">IFERROR(TEXT(WEEKDAY(+D90),"aaa"),"")</f>
        <v/>
      </c>
      <c r="E91" s="34" t="str">
        <f t="shared" si="37"/>
        <v/>
      </c>
      <c r="F91" s="34" t="str">
        <f t="shared" si="37"/>
        <v/>
      </c>
      <c r="G91" s="34" t="str">
        <f t="shared" si="37"/>
        <v/>
      </c>
      <c r="H91" s="34" t="str">
        <f t="shared" si="37"/>
        <v/>
      </c>
      <c r="I91" s="34" t="str">
        <f t="shared" si="37"/>
        <v/>
      </c>
      <c r="J91" s="34" t="str">
        <f t="shared" si="37"/>
        <v/>
      </c>
      <c r="K91" s="34" t="str">
        <f t="shared" si="37"/>
        <v/>
      </c>
      <c r="L91" s="34" t="str">
        <f t="shared" si="37"/>
        <v/>
      </c>
      <c r="M91" s="34" t="str">
        <f t="shared" si="37"/>
        <v/>
      </c>
      <c r="N91" s="34" t="str">
        <f t="shared" si="37"/>
        <v/>
      </c>
      <c r="O91" s="34" t="str">
        <f t="shared" si="37"/>
        <v/>
      </c>
      <c r="P91" s="34" t="str">
        <f t="shared" si="37"/>
        <v/>
      </c>
      <c r="Q91" s="34" t="str">
        <f t="shared" si="37"/>
        <v/>
      </c>
      <c r="R91" s="34" t="str">
        <f t="shared" si="37"/>
        <v/>
      </c>
      <c r="S91" s="34" t="str">
        <f t="shared" si="37"/>
        <v/>
      </c>
      <c r="T91" s="34" t="str">
        <f t="shared" si="37"/>
        <v/>
      </c>
      <c r="U91" s="34" t="str">
        <f t="shared" si="37"/>
        <v/>
      </c>
      <c r="V91" s="34" t="str">
        <f t="shared" si="37"/>
        <v/>
      </c>
      <c r="W91" s="34" t="str">
        <f t="shared" si="37"/>
        <v/>
      </c>
      <c r="X91" s="34" t="str">
        <f t="shared" si="37"/>
        <v/>
      </c>
      <c r="Y91" s="34" t="str">
        <f t="shared" si="37"/>
        <v/>
      </c>
      <c r="Z91" s="34" t="str">
        <f t="shared" si="37"/>
        <v/>
      </c>
      <c r="AA91" s="34" t="str">
        <f t="shared" si="37"/>
        <v/>
      </c>
      <c r="AB91" s="34" t="str">
        <f t="shared" si="37"/>
        <v/>
      </c>
      <c r="AC91" s="34" t="str">
        <f t="shared" si="37"/>
        <v/>
      </c>
      <c r="AD91" s="34" t="str">
        <f t="shared" si="37"/>
        <v/>
      </c>
      <c r="AE91" s="34" t="str">
        <f t="shared" si="37"/>
        <v/>
      </c>
      <c r="AF91" s="34" t="str">
        <f t="shared" si="37"/>
        <v/>
      </c>
      <c r="AG91" s="34" t="str">
        <f t="shared" si="37"/>
        <v/>
      </c>
      <c r="AH91" s="32" t="s">
        <v>20</v>
      </c>
      <c r="AI91" s="33">
        <f>+COUNTIF(C92:AG92,"夏休")+COUNTIF(C92:AG92,"冬休")+COUNTIF(C92:AG92,"中止")</f>
        <v>0</v>
      </c>
      <c r="AL91" s="58"/>
    </row>
    <row r="92" spans="2:38" s="35" customFormat="1" ht="13.5" customHeight="1" x14ac:dyDescent="0.45">
      <c r="B92" s="124" t="s">
        <v>21</v>
      </c>
      <c r="C92" s="126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8"/>
      <c r="AH92" s="36" t="s">
        <v>1</v>
      </c>
      <c r="AI92" s="37">
        <f>COUNT(C90:AG90)-AI91</f>
        <v>0</v>
      </c>
      <c r="AL92" s="58"/>
    </row>
    <row r="93" spans="2:38" s="35" customFormat="1" ht="13.5" customHeight="1" x14ac:dyDescent="0.45">
      <c r="B93" s="125"/>
      <c r="C93" s="12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8"/>
      <c r="AH93" s="36" t="s">
        <v>22</v>
      </c>
      <c r="AI93" s="37">
        <f>+COUNTIF(C94:AG95,"休")</f>
        <v>0</v>
      </c>
      <c r="AJ93" s="38" t="e">
        <f>IF(AI94&gt;0.285,"",IF(AI93&lt;AI90,"←計画日数が足りません",""))</f>
        <v>#DIV/0!</v>
      </c>
      <c r="AL93" s="58"/>
    </row>
    <row r="94" spans="2:38" s="35" customFormat="1" ht="13.5" customHeight="1" x14ac:dyDescent="0.45">
      <c r="B94" s="119" t="s">
        <v>7</v>
      </c>
      <c r="C94" s="120"/>
      <c r="D94" s="111"/>
      <c r="E94" s="111"/>
      <c r="F94" s="111"/>
      <c r="G94" s="111"/>
      <c r="H94" s="111"/>
      <c r="I94" s="109"/>
      <c r="J94" s="111"/>
      <c r="K94" s="111"/>
      <c r="L94" s="111"/>
      <c r="M94" s="111"/>
      <c r="N94" s="111"/>
      <c r="O94" s="111"/>
      <c r="P94" s="109"/>
      <c r="Q94" s="111"/>
      <c r="R94" s="111"/>
      <c r="S94" s="111"/>
      <c r="T94" s="111"/>
      <c r="U94" s="111"/>
      <c r="V94" s="111"/>
      <c r="W94" s="109"/>
      <c r="X94" s="111"/>
      <c r="Y94" s="111"/>
      <c r="Z94" s="111"/>
      <c r="AA94" s="111"/>
      <c r="AB94" s="111"/>
      <c r="AC94" s="111"/>
      <c r="AD94" s="109"/>
      <c r="AE94" s="111"/>
      <c r="AF94" s="111"/>
      <c r="AG94" s="112"/>
      <c r="AH94" s="36" t="s">
        <v>23</v>
      </c>
      <c r="AI94" s="39" t="e">
        <f>+AI93/AI92</f>
        <v>#DIV/0!</v>
      </c>
      <c r="AL94" s="58"/>
    </row>
    <row r="95" spans="2:38" s="35" customFormat="1" ht="13.2" x14ac:dyDescent="0.45">
      <c r="B95" s="119"/>
      <c r="C95" s="120"/>
      <c r="D95" s="111"/>
      <c r="E95" s="111"/>
      <c r="F95" s="111"/>
      <c r="G95" s="111"/>
      <c r="H95" s="111"/>
      <c r="I95" s="109"/>
      <c r="J95" s="111"/>
      <c r="K95" s="111"/>
      <c r="L95" s="111"/>
      <c r="M95" s="111"/>
      <c r="N95" s="111"/>
      <c r="O95" s="111"/>
      <c r="P95" s="109"/>
      <c r="Q95" s="111"/>
      <c r="R95" s="111"/>
      <c r="S95" s="111"/>
      <c r="T95" s="111"/>
      <c r="U95" s="111"/>
      <c r="V95" s="111"/>
      <c r="W95" s="109"/>
      <c r="X95" s="111"/>
      <c r="Y95" s="111"/>
      <c r="Z95" s="111"/>
      <c r="AA95" s="111"/>
      <c r="AB95" s="111"/>
      <c r="AC95" s="111"/>
      <c r="AD95" s="109"/>
      <c r="AE95" s="111"/>
      <c r="AF95" s="111"/>
      <c r="AG95" s="112"/>
      <c r="AH95" s="36" t="s">
        <v>2</v>
      </c>
      <c r="AI95" s="37">
        <f>+COUNTA(C96:AG97)</f>
        <v>0</v>
      </c>
      <c r="AL95" s="58"/>
    </row>
    <row r="96" spans="2:38" s="35" customFormat="1" ht="13.2" x14ac:dyDescent="0.45">
      <c r="B96" s="113" t="s">
        <v>10</v>
      </c>
      <c r="C96" s="115"/>
      <c r="D96" s="109"/>
      <c r="E96" s="109"/>
      <c r="F96" s="109"/>
      <c r="G96" s="109"/>
      <c r="H96" s="109"/>
      <c r="I96" s="127"/>
      <c r="J96" s="109"/>
      <c r="K96" s="109"/>
      <c r="L96" s="109"/>
      <c r="M96" s="109"/>
      <c r="N96" s="109"/>
      <c r="O96" s="109"/>
      <c r="P96" s="127"/>
      <c r="Q96" s="109"/>
      <c r="R96" s="109"/>
      <c r="S96" s="109"/>
      <c r="T96" s="109"/>
      <c r="U96" s="109"/>
      <c r="V96" s="109"/>
      <c r="W96" s="127"/>
      <c r="X96" s="109"/>
      <c r="Y96" s="109"/>
      <c r="Z96" s="109"/>
      <c r="AA96" s="109"/>
      <c r="AB96" s="109"/>
      <c r="AC96" s="109"/>
      <c r="AD96" s="127"/>
      <c r="AE96" s="109"/>
      <c r="AF96" s="109"/>
      <c r="AG96" s="107"/>
      <c r="AH96" s="40" t="s">
        <v>24</v>
      </c>
      <c r="AI96" s="41" t="e">
        <f>+AI95/AI92</f>
        <v>#DIV/0!</v>
      </c>
      <c r="AL96" s="23">
        <f>+COUNTIF(C94:AG95,"休")</f>
        <v>0</v>
      </c>
    </row>
    <row r="97" spans="2:38" s="35" customFormat="1" ht="13.2" x14ac:dyDescent="0.45">
      <c r="B97" s="114"/>
      <c r="C97" s="116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08"/>
      <c r="AH97" s="42" t="s">
        <v>25</v>
      </c>
      <c r="AI97" s="43" t="str">
        <f>IF(7&gt;AI92,"対象外",IF(OR(AI96&gt;=0.285,AI95&gt;=AI90),"OK","NG"))</f>
        <v>対象外</v>
      </c>
      <c r="AJ97" s="38" t="str">
        <f>IF(AI97="対象外","←７日間に満たない期間は達成判定の対象外",IF(AI97="NG","←月単位未達成","←月単位達成"))</f>
        <v>←７日間に満たない期間は達成判定の対象外</v>
      </c>
      <c r="AL97" s="44" t="str">
        <f>IF(7&gt;AI92,"対象外",IF(AL96&gt;=AI90,"OK","NG"))</f>
        <v>対象外</v>
      </c>
    </row>
    <row r="98" spans="2:38" hidden="1" x14ac:dyDescent="0.45">
      <c r="B98" s="45" t="s">
        <v>26</v>
      </c>
      <c r="C98" s="46" t="e">
        <f t="shared" ref="C98:AG98" si="38">IF(AND(DAY(C90)&gt;=22,DAY(C90)&lt;=28,C91="土"),1,0)</f>
        <v>#VALUE!</v>
      </c>
      <c r="D98" s="46" t="e">
        <f t="shared" si="38"/>
        <v>#VALUE!</v>
      </c>
      <c r="E98" s="46" t="e">
        <f t="shared" si="38"/>
        <v>#VALUE!</v>
      </c>
      <c r="F98" s="46" t="e">
        <f t="shared" si="38"/>
        <v>#VALUE!</v>
      </c>
      <c r="G98" s="46" t="e">
        <f t="shared" si="38"/>
        <v>#VALUE!</v>
      </c>
      <c r="H98" s="46" t="e">
        <f t="shared" si="38"/>
        <v>#VALUE!</v>
      </c>
      <c r="I98" s="46" t="e">
        <f t="shared" si="38"/>
        <v>#VALUE!</v>
      </c>
      <c r="J98" s="46" t="e">
        <f t="shared" si="38"/>
        <v>#VALUE!</v>
      </c>
      <c r="K98" s="46" t="e">
        <f t="shared" si="38"/>
        <v>#VALUE!</v>
      </c>
      <c r="L98" s="46" t="e">
        <f t="shared" si="38"/>
        <v>#VALUE!</v>
      </c>
      <c r="M98" s="46" t="e">
        <f t="shared" si="38"/>
        <v>#VALUE!</v>
      </c>
      <c r="N98" s="46" t="e">
        <f t="shared" si="38"/>
        <v>#VALUE!</v>
      </c>
      <c r="O98" s="46" t="e">
        <f t="shared" si="38"/>
        <v>#VALUE!</v>
      </c>
      <c r="P98" s="46" t="e">
        <f t="shared" si="38"/>
        <v>#VALUE!</v>
      </c>
      <c r="Q98" s="46" t="e">
        <f t="shared" si="38"/>
        <v>#VALUE!</v>
      </c>
      <c r="R98" s="46" t="e">
        <f t="shared" si="38"/>
        <v>#VALUE!</v>
      </c>
      <c r="S98" s="46" t="e">
        <f t="shared" si="38"/>
        <v>#VALUE!</v>
      </c>
      <c r="T98" s="46" t="e">
        <f t="shared" si="38"/>
        <v>#VALUE!</v>
      </c>
      <c r="U98" s="46" t="e">
        <f t="shared" si="38"/>
        <v>#VALUE!</v>
      </c>
      <c r="V98" s="46" t="e">
        <f t="shared" si="38"/>
        <v>#VALUE!</v>
      </c>
      <c r="W98" s="46" t="e">
        <f t="shared" si="38"/>
        <v>#VALUE!</v>
      </c>
      <c r="X98" s="46" t="e">
        <f t="shared" si="38"/>
        <v>#VALUE!</v>
      </c>
      <c r="Y98" s="46" t="e">
        <f t="shared" si="38"/>
        <v>#VALUE!</v>
      </c>
      <c r="Z98" s="46" t="e">
        <f t="shared" si="38"/>
        <v>#VALUE!</v>
      </c>
      <c r="AA98" s="46" t="e">
        <f t="shared" si="38"/>
        <v>#VALUE!</v>
      </c>
      <c r="AB98" s="46" t="e">
        <f t="shared" si="38"/>
        <v>#VALUE!</v>
      </c>
      <c r="AC98" s="46" t="e">
        <f t="shared" si="38"/>
        <v>#VALUE!</v>
      </c>
      <c r="AD98" s="46" t="e">
        <f t="shared" si="38"/>
        <v>#VALUE!</v>
      </c>
      <c r="AE98" s="46" t="e">
        <f t="shared" si="38"/>
        <v>#VALUE!</v>
      </c>
      <c r="AF98" s="46" t="e">
        <f t="shared" si="38"/>
        <v>#VALUE!</v>
      </c>
      <c r="AG98" s="46" t="e">
        <f t="shared" si="38"/>
        <v>#VALUE!</v>
      </c>
      <c r="AH98" s="47" t="s">
        <v>27</v>
      </c>
      <c r="AI98" s="48">
        <f>_xlfn.AGGREGATE(9,6,C98:AG98)</f>
        <v>0</v>
      </c>
      <c r="AJ98" s="38"/>
      <c r="AK98" s="4"/>
      <c r="AL98" s="6"/>
    </row>
    <row r="99" spans="2:38" hidden="1" x14ac:dyDescent="0.45">
      <c r="B99" s="45" t="s">
        <v>28</v>
      </c>
      <c r="C99" s="49" t="e">
        <f t="shared" ref="C99:AG99" si="39">IF(AND(DAY(C90)&gt;=22,DAY(C90)&lt;=28,C91="土",OR(C96="休",C96="雨")),1,0)</f>
        <v>#VALUE!</v>
      </c>
      <c r="D99" s="49" t="e">
        <f t="shared" si="39"/>
        <v>#VALUE!</v>
      </c>
      <c r="E99" s="49" t="e">
        <f t="shared" si="39"/>
        <v>#VALUE!</v>
      </c>
      <c r="F99" s="49" t="e">
        <f t="shared" si="39"/>
        <v>#VALUE!</v>
      </c>
      <c r="G99" s="49" t="e">
        <f t="shared" si="39"/>
        <v>#VALUE!</v>
      </c>
      <c r="H99" s="49" t="e">
        <f t="shared" si="39"/>
        <v>#VALUE!</v>
      </c>
      <c r="I99" s="49" t="e">
        <f t="shared" si="39"/>
        <v>#VALUE!</v>
      </c>
      <c r="J99" s="49" t="e">
        <f t="shared" si="39"/>
        <v>#VALUE!</v>
      </c>
      <c r="K99" s="49" t="e">
        <f t="shared" si="39"/>
        <v>#VALUE!</v>
      </c>
      <c r="L99" s="49" t="e">
        <f t="shared" si="39"/>
        <v>#VALUE!</v>
      </c>
      <c r="M99" s="49" t="e">
        <f t="shared" si="39"/>
        <v>#VALUE!</v>
      </c>
      <c r="N99" s="49" t="e">
        <f t="shared" si="39"/>
        <v>#VALUE!</v>
      </c>
      <c r="O99" s="49" t="e">
        <f t="shared" si="39"/>
        <v>#VALUE!</v>
      </c>
      <c r="P99" s="49" t="e">
        <f t="shared" si="39"/>
        <v>#VALUE!</v>
      </c>
      <c r="Q99" s="49" t="e">
        <f t="shared" si="39"/>
        <v>#VALUE!</v>
      </c>
      <c r="R99" s="49" t="e">
        <f t="shared" si="39"/>
        <v>#VALUE!</v>
      </c>
      <c r="S99" s="49" t="e">
        <f t="shared" si="39"/>
        <v>#VALUE!</v>
      </c>
      <c r="T99" s="49" t="e">
        <f t="shared" si="39"/>
        <v>#VALUE!</v>
      </c>
      <c r="U99" s="49" t="e">
        <f t="shared" si="39"/>
        <v>#VALUE!</v>
      </c>
      <c r="V99" s="49" t="e">
        <f t="shared" si="39"/>
        <v>#VALUE!</v>
      </c>
      <c r="W99" s="49" t="e">
        <f t="shared" si="39"/>
        <v>#VALUE!</v>
      </c>
      <c r="X99" s="49" t="e">
        <f t="shared" si="39"/>
        <v>#VALUE!</v>
      </c>
      <c r="Y99" s="49" t="e">
        <f t="shared" si="39"/>
        <v>#VALUE!</v>
      </c>
      <c r="Z99" s="49" t="e">
        <f t="shared" si="39"/>
        <v>#VALUE!</v>
      </c>
      <c r="AA99" s="49" t="e">
        <f t="shared" si="39"/>
        <v>#VALUE!</v>
      </c>
      <c r="AB99" s="49" t="e">
        <f t="shared" si="39"/>
        <v>#VALUE!</v>
      </c>
      <c r="AC99" s="49" t="e">
        <f t="shared" si="39"/>
        <v>#VALUE!</v>
      </c>
      <c r="AD99" s="49" t="e">
        <f t="shared" si="39"/>
        <v>#VALUE!</v>
      </c>
      <c r="AE99" s="49" t="e">
        <f t="shared" si="39"/>
        <v>#VALUE!</v>
      </c>
      <c r="AF99" s="49" t="e">
        <f t="shared" si="39"/>
        <v>#VALUE!</v>
      </c>
      <c r="AG99" s="49" t="e">
        <f t="shared" si="39"/>
        <v>#VALUE!</v>
      </c>
      <c r="AH99" s="50" t="s">
        <v>29</v>
      </c>
      <c r="AI99" s="48">
        <f>_xlfn.AGGREGATE(9,6,C99:AG99)</f>
        <v>0</v>
      </c>
      <c r="AJ99" s="38"/>
      <c r="AK99" s="4"/>
      <c r="AL99" s="6"/>
    </row>
    <row r="100" spans="2:38" hidden="1" x14ac:dyDescent="0.45">
      <c r="B100" s="45" t="s">
        <v>30</v>
      </c>
      <c r="C100" s="46" t="e">
        <f>IF(AND(DAY(C90)&gt;=8,DAY(C90)&lt;=14,C91="土"),1,0)</f>
        <v>#VALUE!</v>
      </c>
      <c r="D100" s="46" t="e">
        <f>IF(AND(DAY(D90)&gt;=8,DAY(D90)&lt;=14,D91="土"),1,0)</f>
        <v>#VALUE!</v>
      </c>
      <c r="E100" s="46" t="e">
        <f t="shared" ref="E100:AG100" si="40">IF(AND(DAY(E90)&gt;=8,DAY(E90)&lt;=14,E91="土"),1,0)</f>
        <v>#VALUE!</v>
      </c>
      <c r="F100" s="46" t="e">
        <f t="shared" si="40"/>
        <v>#VALUE!</v>
      </c>
      <c r="G100" s="46" t="e">
        <f t="shared" si="40"/>
        <v>#VALUE!</v>
      </c>
      <c r="H100" s="46" t="e">
        <f t="shared" si="40"/>
        <v>#VALUE!</v>
      </c>
      <c r="I100" s="46" t="e">
        <f t="shared" si="40"/>
        <v>#VALUE!</v>
      </c>
      <c r="J100" s="46" t="e">
        <f t="shared" si="40"/>
        <v>#VALUE!</v>
      </c>
      <c r="K100" s="46" t="e">
        <f t="shared" si="40"/>
        <v>#VALUE!</v>
      </c>
      <c r="L100" s="46" t="e">
        <f t="shared" si="40"/>
        <v>#VALUE!</v>
      </c>
      <c r="M100" s="46" t="e">
        <f t="shared" si="40"/>
        <v>#VALUE!</v>
      </c>
      <c r="N100" s="46" t="e">
        <f t="shared" si="40"/>
        <v>#VALUE!</v>
      </c>
      <c r="O100" s="46" t="e">
        <f t="shared" si="40"/>
        <v>#VALUE!</v>
      </c>
      <c r="P100" s="46" t="e">
        <f t="shared" si="40"/>
        <v>#VALUE!</v>
      </c>
      <c r="Q100" s="46" t="e">
        <f t="shared" si="40"/>
        <v>#VALUE!</v>
      </c>
      <c r="R100" s="46" t="e">
        <f t="shared" si="40"/>
        <v>#VALUE!</v>
      </c>
      <c r="S100" s="46" t="e">
        <f t="shared" si="40"/>
        <v>#VALUE!</v>
      </c>
      <c r="T100" s="46" t="e">
        <f t="shared" si="40"/>
        <v>#VALUE!</v>
      </c>
      <c r="U100" s="46" t="e">
        <f t="shared" si="40"/>
        <v>#VALUE!</v>
      </c>
      <c r="V100" s="46" t="e">
        <f t="shared" si="40"/>
        <v>#VALUE!</v>
      </c>
      <c r="W100" s="46" t="e">
        <f t="shared" si="40"/>
        <v>#VALUE!</v>
      </c>
      <c r="X100" s="46" t="e">
        <f t="shared" si="40"/>
        <v>#VALUE!</v>
      </c>
      <c r="Y100" s="46" t="e">
        <f t="shared" si="40"/>
        <v>#VALUE!</v>
      </c>
      <c r="Z100" s="46" t="e">
        <f t="shared" si="40"/>
        <v>#VALUE!</v>
      </c>
      <c r="AA100" s="46" t="e">
        <f t="shared" si="40"/>
        <v>#VALUE!</v>
      </c>
      <c r="AB100" s="46" t="e">
        <f t="shared" si="40"/>
        <v>#VALUE!</v>
      </c>
      <c r="AC100" s="46" t="e">
        <f t="shared" si="40"/>
        <v>#VALUE!</v>
      </c>
      <c r="AD100" s="46" t="e">
        <f t="shared" si="40"/>
        <v>#VALUE!</v>
      </c>
      <c r="AE100" s="46" t="e">
        <f t="shared" si="40"/>
        <v>#VALUE!</v>
      </c>
      <c r="AF100" s="46" t="e">
        <f t="shared" si="40"/>
        <v>#VALUE!</v>
      </c>
      <c r="AG100" s="46" t="e">
        <f t="shared" si="40"/>
        <v>#VALUE!</v>
      </c>
      <c r="AH100" s="47" t="s">
        <v>27</v>
      </c>
      <c r="AI100" s="48">
        <f>_xlfn.AGGREGATE(9,6,C100:AG100)</f>
        <v>0</v>
      </c>
      <c r="AJ100" s="38"/>
      <c r="AK100" s="4"/>
      <c r="AL100" s="6"/>
    </row>
    <row r="101" spans="2:38" hidden="1" x14ac:dyDescent="0.45">
      <c r="B101" s="45" t="s">
        <v>31</v>
      </c>
      <c r="C101" s="49" t="e">
        <f>IF(AND(DAY(C90)&gt;=8,DAY(C90)&lt;=14,C91="土",OR(C96="休",C96="雨")),1,0)</f>
        <v>#VALUE!</v>
      </c>
      <c r="D101" s="49" t="e">
        <f>IF(AND(DAY(D90)&gt;=8,DAY(D90)&lt;=14,D91="土",OR(D96="休",D96="雨")),1,0)</f>
        <v>#VALUE!</v>
      </c>
      <c r="E101" s="49" t="e">
        <f t="shared" ref="E101:AG101" si="41">IF(AND(DAY(E90)&gt;=8,DAY(E90)&lt;=14,E91="土",OR(E96="休",E96="雨")),1,0)</f>
        <v>#VALUE!</v>
      </c>
      <c r="F101" s="49" t="e">
        <f t="shared" si="41"/>
        <v>#VALUE!</v>
      </c>
      <c r="G101" s="49" t="e">
        <f t="shared" si="41"/>
        <v>#VALUE!</v>
      </c>
      <c r="H101" s="49" t="e">
        <f t="shared" si="41"/>
        <v>#VALUE!</v>
      </c>
      <c r="I101" s="49" t="e">
        <f t="shared" si="41"/>
        <v>#VALUE!</v>
      </c>
      <c r="J101" s="49" t="e">
        <f t="shared" si="41"/>
        <v>#VALUE!</v>
      </c>
      <c r="K101" s="49" t="e">
        <f t="shared" si="41"/>
        <v>#VALUE!</v>
      </c>
      <c r="L101" s="49" t="e">
        <f t="shared" si="41"/>
        <v>#VALUE!</v>
      </c>
      <c r="M101" s="49" t="e">
        <f t="shared" si="41"/>
        <v>#VALUE!</v>
      </c>
      <c r="N101" s="49" t="e">
        <f t="shared" si="41"/>
        <v>#VALUE!</v>
      </c>
      <c r="O101" s="49" t="e">
        <f t="shared" si="41"/>
        <v>#VALUE!</v>
      </c>
      <c r="P101" s="49" t="e">
        <f t="shared" si="41"/>
        <v>#VALUE!</v>
      </c>
      <c r="Q101" s="49" t="e">
        <f t="shared" si="41"/>
        <v>#VALUE!</v>
      </c>
      <c r="R101" s="49" t="e">
        <f t="shared" si="41"/>
        <v>#VALUE!</v>
      </c>
      <c r="S101" s="49" t="e">
        <f t="shared" si="41"/>
        <v>#VALUE!</v>
      </c>
      <c r="T101" s="49" t="e">
        <f t="shared" si="41"/>
        <v>#VALUE!</v>
      </c>
      <c r="U101" s="49" t="e">
        <f t="shared" si="41"/>
        <v>#VALUE!</v>
      </c>
      <c r="V101" s="49" t="e">
        <f t="shared" si="41"/>
        <v>#VALUE!</v>
      </c>
      <c r="W101" s="49" t="e">
        <f t="shared" si="41"/>
        <v>#VALUE!</v>
      </c>
      <c r="X101" s="49" t="e">
        <f t="shared" si="41"/>
        <v>#VALUE!</v>
      </c>
      <c r="Y101" s="49" t="e">
        <f t="shared" si="41"/>
        <v>#VALUE!</v>
      </c>
      <c r="Z101" s="49" t="e">
        <f t="shared" si="41"/>
        <v>#VALUE!</v>
      </c>
      <c r="AA101" s="49" t="e">
        <f t="shared" si="41"/>
        <v>#VALUE!</v>
      </c>
      <c r="AB101" s="49" t="e">
        <f t="shared" si="41"/>
        <v>#VALUE!</v>
      </c>
      <c r="AC101" s="49" t="e">
        <f t="shared" si="41"/>
        <v>#VALUE!</v>
      </c>
      <c r="AD101" s="49" t="e">
        <f t="shared" si="41"/>
        <v>#VALUE!</v>
      </c>
      <c r="AE101" s="49" t="e">
        <f t="shared" si="41"/>
        <v>#VALUE!</v>
      </c>
      <c r="AF101" s="49" t="e">
        <f t="shared" si="41"/>
        <v>#VALUE!</v>
      </c>
      <c r="AG101" s="49" t="e">
        <f t="shared" si="41"/>
        <v>#VALUE!</v>
      </c>
      <c r="AH101" s="50" t="s">
        <v>29</v>
      </c>
      <c r="AI101" s="48">
        <f>_xlfn.AGGREGATE(9,6,C101:AG101)</f>
        <v>0</v>
      </c>
      <c r="AJ101" s="38"/>
      <c r="AK101" s="4"/>
      <c r="AL101" s="6"/>
    </row>
    <row r="102" spans="2:38" s="35" customFormat="1" ht="13.2" x14ac:dyDescent="0.45"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I102" s="59"/>
      <c r="AL102" s="58"/>
    </row>
    <row r="103" spans="2:38" hidden="1" x14ac:dyDescent="0.45">
      <c r="B103" s="2"/>
      <c r="C103" s="2" t="e">
        <f>YEAR(C106)</f>
        <v>#VALUE!</v>
      </c>
      <c r="D103" s="2" t="e">
        <f>MONTH(C106)</f>
        <v>#VALUE!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4"/>
      <c r="AI103" s="2"/>
      <c r="AJ103" s="4"/>
      <c r="AK103" s="4"/>
      <c r="AL103" s="6"/>
    </row>
    <row r="104" spans="2:38" x14ac:dyDescent="0.45">
      <c r="B104" s="7" t="s">
        <v>16</v>
      </c>
      <c r="C104" s="121" t="e">
        <f>C106</f>
        <v>#VALUE!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3"/>
      <c r="AJ104" s="4"/>
      <c r="AK104" s="4"/>
      <c r="AL104" s="6"/>
    </row>
    <row r="105" spans="2:38" hidden="1" x14ac:dyDescent="0.45">
      <c r="B105" s="52"/>
      <c r="C105" s="31" t="e">
        <f>DATE($C103,$D103,1)</f>
        <v>#VALUE!</v>
      </c>
      <c r="D105" s="31" t="e">
        <f t="shared" ref="D105:AG105" si="42">C105+1</f>
        <v>#VALUE!</v>
      </c>
      <c r="E105" s="31" t="e">
        <f t="shared" si="42"/>
        <v>#VALUE!</v>
      </c>
      <c r="F105" s="31" t="e">
        <f t="shared" si="42"/>
        <v>#VALUE!</v>
      </c>
      <c r="G105" s="31" t="e">
        <f t="shared" si="42"/>
        <v>#VALUE!</v>
      </c>
      <c r="H105" s="31" t="e">
        <f t="shared" si="42"/>
        <v>#VALUE!</v>
      </c>
      <c r="I105" s="31" t="e">
        <f t="shared" si="42"/>
        <v>#VALUE!</v>
      </c>
      <c r="J105" s="31" t="e">
        <f t="shared" si="42"/>
        <v>#VALUE!</v>
      </c>
      <c r="K105" s="31" t="e">
        <f t="shared" si="42"/>
        <v>#VALUE!</v>
      </c>
      <c r="L105" s="31" t="e">
        <f t="shared" si="42"/>
        <v>#VALUE!</v>
      </c>
      <c r="M105" s="31" t="e">
        <f t="shared" si="42"/>
        <v>#VALUE!</v>
      </c>
      <c r="N105" s="31" t="e">
        <f t="shared" si="42"/>
        <v>#VALUE!</v>
      </c>
      <c r="O105" s="31" t="e">
        <f t="shared" si="42"/>
        <v>#VALUE!</v>
      </c>
      <c r="P105" s="31" t="e">
        <f t="shared" si="42"/>
        <v>#VALUE!</v>
      </c>
      <c r="Q105" s="31" t="e">
        <f t="shared" si="42"/>
        <v>#VALUE!</v>
      </c>
      <c r="R105" s="31" t="e">
        <f t="shared" si="42"/>
        <v>#VALUE!</v>
      </c>
      <c r="S105" s="31" t="e">
        <f t="shared" si="42"/>
        <v>#VALUE!</v>
      </c>
      <c r="T105" s="31" t="e">
        <f t="shared" si="42"/>
        <v>#VALUE!</v>
      </c>
      <c r="U105" s="31" t="e">
        <f t="shared" si="42"/>
        <v>#VALUE!</v>
      </c>
      <c r="V105" s="31" t="e">
        <f t="shared" si="42"/>
        <v>#VALUE!</v>
      </c>
      <c r="W105" s="31" t="e">
        <f t="shared" si="42"/>
        <v>#VALUE!</v>
      </c>
      <c r="X105" s="31" t="e">
        <f t="shared" si="42"/>
        <v>#VALUE!</v>
      </c>
      <c r="Y105" s="31" t="e">
        <f t="shared" si="42"/>
        <v>#VALUE!</v>
      </c>
      <c r="Z105" s="31" t="e">
        <f t="shared" si="42"/>
        <v>#VALUE!</v>
      </c>
      <c r="AA105" s="31" t="e">
        <f t="shared" si="42"/>
        <v>#VALUE!</v>
      </c>
      <c r="AB105" s="31" t="e">
        <f t="shared" si="42"/>
        <v>#VALUE!</v>
      </c>
      <c r="AC105" s="31" t="e">
        <f t="shared" si="42"/>
        <v>#VALUE!</v>
      </c>
      <c r="AD105" s="31" t="e">
        <f t="shared" si="42"/>
        <v>#VALUE!</v>
      </c>
      <c r="AE105" s="31" t="e">
        <f t="shared" si="42"/>
        <v>#VALUE!</v>
      </c>
      <c r="AF105" s="31" t="e">
        <f t="shared" si="42"/>
        <v>#VALUE!</v>
      </c>
      <c r="AG105" s="31" t="e">
        <f t="shared" si="42"/>
        <v>#VALUE!</v>
      </c>
      <c r="AH105" s="53"/>
      <c r="AI105" s="54"/>
      <c r="AJ105" s="4"/>
      <c r="AK105" s="4"/>
      <c r="AL105" s="6"/>
    </row>
    <row r="106" spans="2:38" x14ac:dyDescent="0.45">
      <c r="B106" s="55" t="s">
        <v>17</v>
      </c>
      <c r="C106" s="56" t="e">
        <f>IF(EDATE(C89,1)&gt;$G$5,"",EDATE(C89,1))</f>
        <v>#VALUE!</v>
      </c>
      <c r="D106" s="31" t="e">
        <f t="shared" ref="D106:AG106" si="43">IF(D105&gt;$G$5,"",IF(C106=EOMONTH(DATE($C103,$D103,1),0),"",IF(C106="","",C106+1)))</f>
        <v>#VALUE!</v>
      </c>
      <c r="E106" s="31" t="e">
        <f t="shared" si="43"/>
        <v>#VALUE!</v>
      </c>
      <c r="F106" s="31" t="e">
        <f t="shared" si="43"/>
        <v>#VALUE!</v>
      </c>
      <c r="G106" s="31" t="e">
        <f t="shared" si="43"/>
        <v>#VALUE!</v>
      </c>
      <c r="H106" s="31" t="e">
        <f t="shared" si="43"/>
        <v>#VALUE!</v>
      </c>
      <c r="I106" s="31" t="e">
        <f t="shared" si="43"/>
        <v>#VALUE!</v>
      </c>
      <c r="J106" s="31" t="e">
        <f t="shared" si="43"/>
        <v>#VALUE!</v>
      </c>
      <c r="K106" s="31" t="e">
        <f t="shared" si="43"/>
        <v>#VALUE!</v>
      </c>
      <c r="L106" s="31" t="e">
        <f t="shared" si="43"/>
        <v>#VALUE!</v>
      </c>
      <c r="M106" s="31" t="e">
        <f t="shared" si="43"/>
        <v>#VALUE!</v>
      </c>
      <c r="N106" s="31" t="e">
        <f t="shared" si="43"/>
        <v>#VALUE!</v>
      </c>
      <c r="O106" s="31" t="e">
        <f t="shared" si="43"/>
        <v>#VALUE!</v>
      </c>
      <c r="P106" s="31" t="e">
        <f t="shared" si="43"/>
        <v>#VALUE!</v>
      </c>
      <c r="Q106" s="31" t="e">
        <f t="shared" si="43"/>
        <v>#VALUE!</v>
      </c>
      <c r="R106" s="31" t="e">
        <f t="shared" si="43"/>
        <v>#VALUE!</v>
      </c>
      <c r="S106" s="31" t="e">
        <f t="shared" si="43"/>
        <v>#VALUE!</v>
      </c>
      <c r="T106" s="31" t="e">
        <f t="shared" si="43"/>
        <v>#VALUE!</v>
      </c>
      <c r="U106" s="31" t="e">
        <f t="shared" si="43"/>
        <v>#VALUE!</v>
      </c>
      <c r="V106" s="31" t="e">
        <f t="shared" si="43"/>
        <v>#VALUE!</v>
      </c>
      <c r="W106" s="31" t="e">
        <f t="shared" si="43"/>
        <v>#VALUE!</v>
      </c>
      <c r="X106" s="31" t="e">
        <f t="shared" si="43"/>
        <v>#VALUE!</v>
      </c>
      <c r="Y106" s="31" t="e">
        <f t="shared" si="43"/>
        <v>#VALUE!</v>
      </c>
      <c r="Z106" s="31" t="e">
        <f t="shared" si="43"/>
        <v>#VALUE!</v>
      </c>
      <c r="AA106" s="31" t="e">
        <f t="shared" si="43"/>
        <v>#VALUE!</v>
      </c>
      <c r="AB106" s="31" t="e">
        <f t="shared" si="43"/>
        <v>#VALUE!</v>
      </c>
      <c r="AC106" s="31" t="e">
        <f t="shared" si="43"/>
        <v>#VALUE!</v>
      </c>
      <c r="AD106" s="31" t="e">
        <f t="shared" si="43"/>
        <v>#VALUE!</v>
      </c>
      <c r="AE106" s="31" t="e">
        <f t="shared" si="43"/>
        <v>#VALUE!</v>
      </c>
      <c r="AF106" s="31" t="e">
        <f t="shared" si="43"/>
        <v>#VALUE!</v>
      </c>
      <c r="AG106" s="31" t="e">
        <f t="shared" si="43"/>
        <v>#VALUE!</v>
      </c>
      <c r="AH106" s="32" t="s">
        <v>18</v>
      </c>
      <c r="AI106" s="33">
        <f>+COUNTIFS(C107:AG107,"土",C108:AG108,"")+COUNTIFS(C107:AG107,"日",C108:AG108,"")</f>
        <v>0</v>
      </c>
      <c r="AJ106" s="4"/>
      <c r="AK106" s="4"/>
      <c r="AL106" s="6"/>
    </row>
    <row r="107" spans="2:38" s="35" customFormat="1" ht="13.2" x14ac:dyDescent="0.45">
      <c r="B107" s="57" t="s">
        <v>19</v>
      </c>
      <c r="C107" s="34" t="str">
        <f>IFERROR(TEXT(WEEKDAY(+C106),"aaa"),"")</f>
        <v/>
      </c>
      <c r="D107" s="34" t="str">
        <f t="shared" ref="D107:AG107" si="44">IFERROR(TEXT(WEEKDAY(+D106),"aaa"),"")</f>
        <v/>
      </c>
      <c r="E107" s="34" t="str">
        <f t="shared" si="44"/>
        <v/>
      </c>
      <c r="F107" s="34" t="str">
        <f t="shared" si="44"/>
        <v/>
      </c>
      <c r="G107" s="34" t="str">
        <f t="shared" si="44"/>
        <v/>
      </c>
      <c r="H107" s="34" t="str">
        <f t="shared" si="44"/>
        <v/>
      </c>
      <c r="I107" s="34" t="str">
        <f t="shared" si="44"/>
        <v/>
      </c>
      <c r="J107" s="34" t="str">
        <f t="shared" si="44"/>
        <v/>
      </c>
      <c r="K107" s="34" t="str">
        <f t="shared" si="44"/>
        <v/>
      </c>
      <c r="L107" s="34" t="str">
        <f t="shared" si="44"/>
        <v/>
      </c>
      <c r="M107" s="34" t="str">
        <f t="shared" si="44"/>
        <v/>
      </c>
      <c r="N107" s="34" t="str">
        <f t="shared" si="44"/>
        <v/>
      </c>
      <c r="O107" s="34" t="str">
        <f t="shared" si="44"/>
        <v/>
      </c>
      <c r="P107" s="34" t="str">
        <f t="shared" si="44"/>
        <v/>
      </c>
      <c r="Q107" s="34" t="str">
        <f t="shared" si="44"/>
        <v/>
      </c>
      <c r="R107" s="34" t="str">
        <f t="shared" si="44"/>
        <v/>
      </c>
      <c r="S107" s="34" t="str">
        <f t="shared" si="44"/>
        <v/>
      </c>
      <c r="T107" s="34" t="str">
        <f t="shared" si="44"/>
        <v/>
      </c>
      <c r="U107" s="34" t="str">
        <f t="shared" si="44"/>
        <v/>
      </c>
      <c r="V107" s="34" t="str">
        <f t="shared" si="44"/>
        <v/>
      </c>
      <c r="W107" s="34" t="str">
        <f t="shared" si="44"/>
        <v/>
      </c>
      <c r="X107" s="34" t="str">
        <f t="shared" si="44"/>
        <v/>
      </c>
      <c r="Y107" s="34" t="str">
        <f t="shared" si="44"/>
        <v/>
      </c>
      <c r="Z107" s="34" t="str">
        <f t="shared" si="44"/>
        <v/>
      </c>
      <c r="AA107" s="34" t="str">
        <f t="shared" si="44"/>
        <v/>
      </c>
      <c r="AB107" s="34" t="str">
        <f t="shared" si="44"/>
        <v/>
      </c>
      <c r="AC107" s="34" t="str">
        <f t="shared" si="44"/>
        <v/>
      </c>
      <c r="AD107" s="34" t="str">
        <f t="shared" si="44"/>
        <v/>
      </c>
      <c r="AE107" s="34" t="str">
        <f t="shared" si="44"/>
        <v/>
      </c>
      <c r="AF107" s="34" t="str">
        <f t="shared" si="44"/>
        <v/>
      </c>
      <c r="AG107" s="34" t="str">
        <f t="shared" si="44"/>
        <v/>
      </c>
      <c r="AH107" s="32" t="s">
        <v>20</v>
      </c>
      <c r="AI107" s="33">
        <f>+COUNTIF(C108:AG108,"夏休")+COUNTIF(C108:AG108,"冬休")+COUNTIF(C108:AG108,"中止")</f>
        <v>0</v>
      </c>
      <c r="AL107" s="58"/>
    </row>
    <row r="108" spans="2:38" s="35" customFormat="1" ht="13.5" customHeight="1" x14ac:dyDescent="0.45">
      <c r="B108" s="124" t="s">
        <v>21</v>
      </c>
      <c r="C108" s="126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8"/>
      <c r="AH108" s="36" t="s">
        <v>1</v>
      </c>
      <c r="AI108" s="37">
        <f>COUNT(C106:AG106)-AI107</f>
        <v>0</v>
      </c>
      <c r="AL108" s="58"/>
    </row>
    <row r="109" spans="2:38" s="35" customFormat="1" ht="13.5" customHeight="1" x14ac:dyDescent="0.45">
      <c r="B109" s="125"/>
      <c r="C109" s="126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8"/>
      <c r="AH109" s="36" t="s">
        <v>22</v>
      </c>
      <c r="AI109" s="37">
        <f>+COUNTIF(C110:AG111,"休")</f>
        <v>0</v>
      </c>
      <c r="AJ109" s="38" t="e">
        <f>IF(AI110&gt;0.285,"",IF(AI109&lt;AI106,"←計画日数が足りません",""))</f>
        <v>#DIV/0!</v>
      </c>
      <c r="AL109" s="58"/>
    </row>
    <row r="110" spans="2:38" s="35" customFormat="1" ht="13.5" customHeight="1" x14ac:dyDescent="0.45">
      <c r="B110" s="119" t="s">
        <v>7</v>
      </c>
      <c r="C110" s="120"/>
      <c r="D110" s="111"/>
      <c r="E110" s="111"/>
      <c r="F110" s="111"/>
      <c r="G110" s="109"/>
      <c r="H110" s="111"/>
      <c r="I110" s="111"/>
      <c r="J110" s="111"/>
      <c r="K110" s="111"/>
      <c r="L110" s="111"/>
      <c r="M110" s="111"/>
      <c r="N110" s="109"/>
      <c r="O110" s="111"/>
      <c r="P110" s="111"/>
      <c r="Q110" s="111"/>
      <c r="R110" s="111"/>
      <c r="S110" s="111"/>
      <c r="T110" s="111"/>
      <c r="U110" s="109"/>
      <c r="V110" s="111"/>
      <c r="W110" s="111"/>
      <c r="X110" s="111"/>
      <c r="Y110" s="111"/>
      <c r="Z110" s="111"/>
      <c r="AA110" s="111"/>
      <c r="AB110" s="109"/>
      <c r="AC110" s="111"/>
      <c r="AD110" s="111"/>
      <c r="AE110" s="111"/>
      <c r="AF110" s="111"/>
      <c r="AG110" s="112"/>
      <c r="AH110" s="36" t="s">
        <v>23</v>
      </c>
      <c r="AI110" s="39" t="e">
        <f>+AI109/AI108</f>
        <v>#DIV/0!</v>
      </c>
      <c r="AL110" s="58"/>
    </row>
    <row r="111" spans="2:38" s="35" customFormat="1" ht="13.2" x14ac:dyDescent="0.45">
      <c r="B111" s="119"/>
      <c r="C111" s="120"/>
      <c r="D111" s="111"/>
      <c r="E111" s="111"/>
      <c r="F111" s="111"/>
      <c r="G111" s="109"/>
      <c r="H111" s="111"/>
      <c r="I111" s="111"/>
      <c r="J111" s="111"/>
      <c r="K111" s="111"/>
      <c r="L111" s="111"/>
      <c r="M111" s="111"/>
      <c r="N111" s="109"/>
      <c r="O111" s="111"/>
      <c r="P111" s="111"/>
      <c r="Q111" s="111"/>
      <c r="R111" s="111"/>
      <c r="S111" s="111"/>
      <c r="T111" s="111"/>
      <c r="U111" s="109"/>
      <c r="V111" s="111"/>
      <c r="W111" s="111"/>
      <c r="X111" s="111"/>
      <c r="Y111" s="111"/>
      <c r="Z111" s="111"/>
      <c r="AA111" s="111"/>
      <c r="AB111" s="109"/>
      <c r="AC111" s="111"/>
      <c r="AD111" s="111"/>
      <c r="AE111" s="111"/>
      <c r="AF111" s="111"/>
      <c r="AG111" s="112"/>
      <c r="AH111" s="36" t="s">
        <v>2</v>
      </c>
      <c r="AI111" s="37">
        <f>+COUNTA(C112:AG113)</f>
        <v>0</v>
      </c>
      <c r="AL111" s="58"/>
    </row>
    <row r="112" spans="2:38" s="35" customFormat="1" ht="13.2" x14ac:dyDescent="0.45">
      <c r="B112" s="113" t="s">
        <v>10</v>
      </c>
      <c r="C112" s="115"/>
      <c r="D112" s="109"/>
      <c r="E112" s="109"/>
      <c r="F112" s="109"/>
      <c r="G112" s="127"/>
      <c r="H112" s="109"/>
      <c r="I112" s="109"/>
      <c r="J112" s="109"/>
      <c r="K112" s="109"/>
      <c r="L112" s="109"/>
      <c r="M112" s="109"/>
      <c r="N112" s="127"/>
      <c r="O112" s="109"/>
      <c r="P112" s="109"/>
      <c r="Q112" s="109"/>
      <c r="R112" s="109"/>
      <c r="S112" s="109"/>
      <c r="T112" s="109"/>
      <c r="U112" s="127"/>
      <c r="V112" s="109"/>
      <c r="W112" s="109"/>
      <c r="X112" s="109"/>
      <c r="Y112" s="109"/>
      <c r="Z112" s="109"/>
      <c r="AA112" s="109"/>
      <c r="AB112" s="127"/>
      <c r="AC112" s="109"/>
      <c r="AD112" s="109"/>
      <c r="AE112" s="109"/>
      <c r="AF112" s="109"/>
      <c r="AG112" s="107"/>
      <c r="AH112" s="40" t="s">
        <v>24</v>
      </c>
      <c r="AI112" s="41" t="e">
        <f>+AI111/AI108</f>
        <v>#DIV/0!</v>
      </c>
      <c r="AL112" s="23">
        <f>+COUNTIF(C110:AG111,"休")</f>
        <v>0</v>
      </c>
    </row>
    <row r="113" spans="2:38" s="35" customFormat="1" ht="13.2" x14ac:dyDescent="0.45">
      <c r="B113" s="114"/>
      <c r="C113" s="116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08"/>
      <c r="AH113" s="42" t="s">
        <v>25</v>
      </c>
      <c r="AI113" s="43" t="str">
        <f>IF(7&gt;AI108,"対象外",IF(OR(AI112&gt;=0.285,AI111&gt;=AI106),"OK","NG"))</f>
        <v>対象外</v>
      </c>
      <c r="AJ113" s="3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44" t="str">
        <f>IF(7&gt;AI108,"対象外",IF(AL112&gt;=AI106,"OK","NG"))</f>
        <v>対象外</v>
      </c>
    </row>
    <row r="114" spans="2:38" hidden="1" x14ac:dyDescent="0.45">
      <c r="B114" s="45" t="s">
        <v>26</v>
      </c>
      <c r="C114" s="46" t="e">
        <f t="shared" ref="C114:AG114" si="45">IF(AND(DAY(C106)&gt;=22,DAY(C106)&lt;=28,C107="土"),1,0)</f>
        <v>#VALUE!</v>
      </c>
      <c r="D114" s="46" t="e">
        <f t="shared" si="45"/>
        <v>#VALUE!</v>
      </c>
      <c r="E114" s="46" t="e">
        <f t="shared" si="45"/>
        <v>#VALUE!</v>
      </c>
      <c r="F114" s="46" t="e">
        <f t="shared" si="45"/>
        <v>#VALUE!</v>
      </c>
      <c r="G114" s="46" t="e">
        <f t="shared" si="45"/>
        <v>#VALUE!</v>
      </c>
      <c r="H114" s="46" t="e">
        <f t="shared" si="45"/>
        <v>#VALUE!</v>
      </c>
      <c r="I114" s="46" t="e">
        <f t="shared" si="45"/>
        <v>#VALUE!</v>
      </c>
      <c r="J114" s="46" t="e">
        <f t="shared" si="45"/>
        <v>#VALUE!</v>
      </c>
      <c r="K114" s="46" t="e">
        <f t="shared" si="45"/>
        <v>#VALUE!</v>
      </c>
      <c r="L114" s="46" t="e">
        <f t="shared" si="45"/>
        <v>#VALUE!</v>
      </c>
      <c r="M114" s="46" t="e">
        <f t="shared" si="45"/>
        <v>#VALUE!</v>
      </c>
      <c r="N114" s="46" t="e">
        <f t="shared" si="45"/>
        <v>#VALUE!</v>
      </c>
      <c r="O114" s="46" t="e">
        <f t="shared" si="45"/>
        <v>#VALUE!</v>
      </c>
      <c r="P114" s="46" t="e">
        <f t="shared" si="45"/>
        <v>#VALUE!</v>
      </c>
      <c r="Q114" s="46" t="e">
        <f t="shared" si="45"/>
        <v>#VALUE!</v>
      </c>
      <c r="R114" s="46" t="e">
        <f t="shared" si="45"/>
        <v>#VALUE!</v>
      </c>
      <c r="S114" s="46" t="e">
        <f t="shared" si="45"/>
        <v>#VALUE!</v>
      </c>
      <c r="T114" s="46" t="e">
        <f t="shared" si="45"/>
        <v>#VALUE!</v>
      </c>
      <c r="U114" s="46" t="e">
        <f t="shared" si="45"/>
        <v>#VALUE!</v>
      </c>
      <c r="V114" s="46" t="e">
        <f t="shared" si="45"/>
        <v>#VALUE!</v>
      </c>
      <c r="W114" s="46" t="e">
        <f t="shared" si="45"/>
        <v>#VALUE!</v>
      </c>
      <c r="X114" s="46" t="e">
        <f t="shared" si="45"/>
        <v>#VALUE!</v>
      </c>
      <c r="Y114" s="46" t="e">
        <f t="shared" si="45"/>
        <v>#VALUE!</v>
      </c>
      <c r="Z114" s="46" t="e">
        <f t="shared" si="45"/>
        <v>#VALUE!</v>
      </c>
      <c r="AA114" s="46" t="e">
        <f t="shared" si="45"/>
        <v>#VALUE!</v>
      </c>
      <c r="AB114" s="46" t="e">
        <f t="shared" si="45"/>
        <v>#VALUE!</v>
      </c>
      <c r="AC114" s="46" t="e">
        <f t="shared" si="45"/>
        <v>#VALUE!</v>
      </c>
      <c r="AD114" s="46" t="e">
        <f t="shared" si="45"/>
        <v>#VALUE!</v>
      </c>
      <c r="AE114" s="46" t="e">
        <f t="shared" si="45"/>
        <v>#VALUE!</v>
      </c>
      <c r="AF114" s="46" t="e">
        <f t="shared" si="45"/>
        <v>#VALUE!</v>
      </c>
      <c r="AG114" s="46" t="e">
        <f t="shared" si="45"/>
        <v>#VALUE!</v>
      </c>
      <c r="AH114" s="47" t="s">
        <v>27</v>
      </c>
      <c r="AI114" s="48">
        <f>_xlfn.AGGREGATE(9,6,C114:AG114)</f>
        <v>0</v>
      </c>
      <c r="AJ114" s="38"/>
      <c r="AK114" s="4"/>
      <c r="AL114" s="6"/>
    </row>
    <row r="115" spans="2:38" hidden="1" x14ac:dyDescent="0.45">
      <c r="B115" s="45" t="s">
        <v>28</v>
      </c>
      <c r="C115" s="49" t="e">
        <f t="shared" ref="C115:AG115" si="46">IF(AND(DAY(C106)&gt;=22,DAY(C106)&lt;=28,C107="土",OR(C112="休",C112="雨")),1,0)</f>
        <v>#VALUE!</v>
      </c>
      <c r="D115" s="49" t="e">
        <f t="shared" si="46"/>
        <v>#VALUE!</v>
      </c>
      <c r="E115" s="49" t="e">
        <f t="shared" si="46"/>
        <v>#VALUE!</v>
      </c>
      <c r="F115" s="49" t="e">
        <f t="shared" si="46"/>
        <v>#VALUE!</v>
      </c>
      <c r="G115" s="49" t="e">
        <f t="shared" si="46"/>
        <v>#VALUE!</v>
      </c>
      <c r="H115" s="49" t="e">
        <f t="shared" si="46"/>
        <v>#VALUE!</v>
      </c>
      <c r="I115" s="49" t="e">
        <f t="shared" si="46"/>
        <v>#VALUE!</v>
      </c>
      <c r="J115" s="49" t="e">
        <f t="shared" si="46"/>
        <v>#VALUE!</v>
      </c>
      <c r="K115" s="49" t="e">
        <f t="shared" si="46"/>
        <v>#VALUE!</v>
      </c>
      <c r="L115" s="49" t="e">
        <f t="shared" si="46"/>
        <v>#VALUE!</v>
      </c>
      <c r="M115" s="49" t="e">
        <f t="shared" si="46"/>
        <v>#VALUE!</v>
      </c>
      <c r="N115" s="49" t="e">
        <f t="shared" si="46"/>
        <v>#VALUE!</v>
      </c>
      <c r="O115" s="49" t="e">
        <f t="shared" si="46"/>
        <v>#VALUE!</v>
      </c>
      <c r="P115" s="49" t="e">
        <f t="shared" si="46"/>
        <v>#VALUE!</v>
      </c>
      <c r="Q115" s="49" t="e">
        <f t="shared" si="46"/>
        <v>#VALUE!</v>
      </c>
      <c r="R115" s="49" t="e">
        <f t="shared" si="46"/>
        <v>#VALUE!</v>
      </c>
      <c r="S115" s="49" t="e">
        <f t="shared" si="46"/>
        <v>#VALUE!</v>
      </c>
      <c r="T115" s="49" t="e">
        <f t="shared" si="46"/>
        <v>#VALUE!</v>
      </c>
      <c r="U115" s="49" t="e">
        <f t="shared" si="46"/>
        <v>#VALUE!</v>
      </c>
      <c r="V115" s="49" t="e">
        <f t="shared" si="46"/>
        <v>#VALUE!</v>
      </c>
      <c r="W115" s="49" t="e">
        <f t="shared" si="46"/>
        <v>#VALUE!</v>
      </c>
      <c r="X115" s="49" t="e">
        <f t="shared" si="46"/>
        <v>#VALUE!</v>
      </c>
      <c r="Y115" s="49" t="e">
        <f t="shared" si="46"/>
        <v>#VALUE!</v>
      </c>
      <c r="Z115" s="49" t="e">
        <f t="shared" si="46"/>
        <v>#VALUE!</v>
      </c>
      <c r="AA115" s="49" t="e">
        <f t="shared" si="46"/>
        <v>#VALUE!</v>
      </c>
      <c r="AB115" s="49" t="e">
        <f t="shared" si="46"/>
        <v>#VALUE!</v>
      </c>
      <c r="AC115" s="49" t="e">
        <f t="shared" si="46"/>
        <v>#VALUE!</v>
      </c>
      <c r="AD115" s="49" t="e">
        <f t="shared" si="46"/>
        <v>#VALUE!</v>
      </c>
      <c r="AE115" s="49" t="e">
        <f t="shared" si="46"/>
        <v>#VALUE!</v>
      </c>
      <c r="AF115" s="49" t="e">
        <f t="shared" si="46"/>
        <v>#VALUE!</v>
      </c>
      <c r="AG115" s="49" t="e">
        <f t="shared" si="46"/>
        <v>#VALUE!</v>
      </c>
      <c r="AH115" s="50" t="s">
        <v>29</v>
      </c>
      <c r="AI115" s="48">
        <f>_xlfn.AGGREGATE(9,6,C115:AG115)</f>
        <v>0</v>
      </c>
      <c r="AJ115" s="38"/>
      <c r="AK115" s="4"/>
      <c r="AL115" s="6"/>
    </row>
    <row r="116" spans="2:38" hidden="1" x14ac:dyDescent="0.45">
      <c r="B116" s="45" t="s">
        <v>30</v>
      </c>
      <c r="C116" s="46" t="e">
        <f>IF(AND(DAY(C106)&gt;=8,DAY(C106)&lt;=14,C107="土"),1,0)</f>
        <v>#VALUE!</v>
      </c>
      <c r="D116" s="46" t="e">
        <f>IF(AND(DAY(D106)&gt;=8,DAY(D106)&lt;=14,D107="土"),1,0)</f>
        <v>#VALUE!</v>
      </c>
      <c r="E116" s="46" t="e">
        <f t="shared" ref="E116:AG116" si="47">IF(AND(DAY(E106)&gt;=8,DAY(E106)&lt;=14,E107="土"),1,0)</f>
        <v>#VALUE!</v>
      </c>
      <c r="F116" s="46" t="e">
        <f t="shared" si="47"/>
        <v>#VALUE!</v>
      </c>
      <c r="G116" s="46" t="e">
        <f t="shared" si="47"/>
        <v>#VALUE!</v>
      </c>
      <c r="H116" s="46" t="e">
        <f t="shared" si="47"/>
        <v>#VALUE!</v>
      </c>
      <c r="I116" s="46" t="e">
        <f t="shared" si="47"/>
        <v>#VALUE!</v>
      </c>
      <c r="J116" s="46" t="e">
        <f t="shared" si="47"/>
        <v>#VALUE!</v>
      </c>
      <c r="K116" s="46" t="e">
        <f t="shared" si="47"/>
        <v>#VALUE!</v>
      </c>
      <c r="L116" s="46" t="e">
        <f t="shared" si="47"/>
        <v>#VALUE!</v>
      </c>
      <c r="M116" s="46" t="e">
        <f t="shared" si="47"/>
        <v>#VALUE!</v>
      </c>
      <c r="N116" s="46" t="e">
        <f t="shared" si="47"/>
        <v>#VALUE!</v>
      </c>
      <c r="O116" s="46" t="e">
        <f t="shared" si="47"/>
        <v>#VALUE!</v>
      </c>
      <c r="P116" s="46" t="e">
        <f t="shared" si="47"/>
        <v>#VALUE!</v>
      </c>
      <c r="Q116" s="46" t="e">
        <f t="shared" si="47"/>
        <v>#VALUE!</v>
      </c>
      <c r="R116" s="46" t="e">
        <f t="shared" si="47"/>
        <v>#VALUE!</v>
      </c>
      <c r="S116" s="46" t="e">
        <f t="shared" si="47"/>
        <v>#VALUE!</v>
      </c>
      <c r="T116" s="46" t="e">
        <f t="shared" si="47"/>
        <v>#VALUE!</v>
      </c>
      <c r="U116" s="46" t="e">
        <f t="shared" si="47"/>
        <v>#VALUE!</v>
      </c>
      <c r="V116" s="46" t="e">
        <f t="shared" si="47"/>
        <v>#VALUE!</v>
      </c>
      <c r="W116" s="46" t="e">
        <f t="shared" si="47"/>
        <v>#VALUE!</v>
      </c>
      <c r="X116" s="46" t="e">
        <f t="shared" si="47"/>
        <v>#VALUE!</v>
      </c>
      <c r="Y116" s="46" t="e">
        <f t="shared" si="47"/>
        <v>#VALUE!</v>
      </c>
      <c r="Z116" s="46" t="e">
        <f t="shared" si="47"/>
        <v>#VALUE!</v>
      </c>
      <c r="AA116" s="46" t="e">
        <f t="shared" si="47"/>
        <v>#VALUE!</v>
      </c>
      <c r="AB116" s="46" t="e">
        <f t="shared" si="47"/>
        <v>#VALUE!</v>
      </c>
      <c r="AC116" s="46" t="e">
        <f t="shared" si="47"/>
        <v>#VALUE!</v>
      </c>
      <c r="AD116" s="46" t="e">
        <f t="shared" si="47"/>
        <v>#VALUE!</v>
      </c>
      <c r="AE116" s="46" t="e">
        <f t="shared" si="47"/>
        <v>#VALUE!</v>
      </c>
      <c r="AF116" s="46" t="e">
        <f t="shared" si="47"/>
        <v>#VALUE!</v>
      </c>
      <c r="AG116" s="46" t="e">
        <f t="shared" si="47"/>
        <v>#VALUE!</v>
      </c>
      <c r="AH116" s="47" t="s">
        <v>27</v>
      </c>
      <c r="AI116" s="48">
        <f>_xlfn.AGGREGATE(9,6,C116:AG116)</f>
        <v>0</v>
      </c>
      <c r="AJ116" s="38"/>
      <c r="AK116" s="4"/>
      <c r="AL116" s="6"/>
    </row>
    <row r="117" spans="2:38" hidden="1" x14ac:dyDescent="0.45">
      <c r="B117" s="45" t="s">
        <v>31</v>
      </c>
      <c r="C117" s="49" t="e">
        <f>IF(AND(DAY(C106)&gt;=8,DAY(C106)&lt;=14,C107="土",OR(C112="休",C112="雨")),1,0)</f>
        <v>#VALUE!</v>
      </c>
      <c r="D117" s="49" t="e">
        <f>IF(AND(DAY(D106)&gt;=8,DAY(D106)&lt;=14,D107="土",OR(D112="休",D112="雨")),1,0)</f>
        <v>#VALUE!</v>
      </c>
      <c r="E117" s="49" t="e">
        <f t="shared" ref="E117:AG117" si="48">IF(AND(DAY(E106)&gt;=8,DAY(E106)&lt;=14,E107="土",OR(E112="休",E112="雨")),1,0)</f>
        <v>#VALUE!</v>
      </c>
      <c r="F117" s="49" t="e">
        <f t="shared" si="48"/>
        <v>#VALUE!</v>
      </c>
      <c r="G117" s="49" t="e">
        <f t="shared" si="48"/>
        <v>#VALUE!</v>
      </c>
      <c r="H117" s="49" t="e">
        <f t="shared" si="48"/>
        <v>#VALUE!</v>
      </c>
      <c r="I117" s="49" t="e">
        <f t="shared" si="48"/>
        <v>#VALUE!</v>
      </c>
      <c r="J117" s="49" t="e">
        <f t="shared" si="48"/>
        <v>#VALUE!</v>
      </c>
      <c r="K117" s="49" t="e">
        <f t="shared" si="48"/>
        <v>#VALUE!</v>
      </c>
      <c r="L117" s="49" t="e">
        <f t="shared" si="48"/>
        <v>#VALUE!</v>
      </c>
      <c r="M117" s="49" t="e">
        <f t="shared" si="48"/>
        <v>#VALUE!</v>
      </c>
      <c r="N117" s="49" t="e">
        <f t="shared" si="48"/>
        <v>#VALUE!</v>
      </c>
      <c r="O117" s="49" t="e">
        <f t="shared" si="48"/>
        <v>#VALUE!</v>
      </c>
      <c r="P117" s="49" t="e">
        <f t="shared" si="48"/>
        <v>#VALUE!</v>
      </c>
      <c r="Q117" s="49" t="e">
        <f t="shared" si="48"/>
        <v>#VALUE!</v>
      </c>
      <c r="R117" s="49" t="e">
        <f t="shared" si="48"/>
        <v>#VALUE!</v>
      </c>
      <c r="S117" s="49" t="e">
        <f t="shared" si="48"/>
        <v>#VALUE!</v>
      </c>
      <c r="T117" s="49" t="e">
        <f t="shared" si="48"/>
        <v>#VALUE!</v>
      </c>
      <c r="U117" s="49" t="e">
        <f t="shared" si="48"/>
        <v>#VALUE!</v>
      </c>
      <c r="V117" s="49" t="e">
        <f t="shared" si="48"/>
        <v>#VALUE!</v>
      </c>
      <c r="W117" s="49" t="e">
        <f t="shared" si="48"/>
        <v>#VALUE!</v>
      </c>
      <c r="X117" s="49" t="e">
        <f t="shared" si="48"/>
        <v>#VALUE!</v>
      </c>
      <c r="Y117" s="49" t="e">
        <f t="shared" si="48"/>
        <v>#VALUE!</v>
      </c>
      <c r="Z117" s="49" t="e">
        <f t="shared" si="48"/>
        <v>#VALUE!</v>
      </c>
      <c r="AA117" s="49" t="e">
        <f t="shared" si="48"/>
        <v>#VALUE!</v>
      </c>
      <c r="AB117" s="49" t="e">
        <f t="shared" si="48"/>
        <v>#VALUE!</v>
      </c>
      <c r="AC117" s="49" t="e">
        <f t="shared" si="48"/>
        <v>#VALUE!</v>
      </c>
      <c r="AD117" s="49" t="e">
        <f t="shared" si="48"/>
        <v>#VALUE!</v>
      </c>
      <c r="AE117" s="49" t="e">
        <f t="shared" si="48"/>
        <v>#VALUE!</v>
      </c>
      <c r="AF117" s="49" t="e">
        <f t="shared" si="48"/>
        <v>#VALUE!</v>
      </c>
      <c r="AG117" s="49" t="e">
        <f t="shared" si="48"/>
        <v>#VALUE!</v>
      </c>
      <c r="AH117" s="50" t="s">
        <v>29</v>
      </c>
      <c r="AI117" s="48">
        <f>_xlfn.AGGREGATE(9,6,C117:AG117)</f>
        <v>0</v>
      </c>
      <c r="AJ117" s="38"/>
      <c r="AK117" s="4"/>
      <c r="AL117" s="6"/>
    </row>
    <row r="118" spans="2:38" s="35" customFormat="1" ht="13.2" x14ac:dyDescent="0.45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I118" s="59"/>
      <c r="AL118" s="58"/>
    </row>
    <row r="119" spans="2:38" hidden="1" x14ac:dyDescent="0.45">
      <c r="B119" s="2"/>
      <c r="C119" s="2" t="e">
        <f>YEAR(C122)</f>
        <v>#VALUE!</v>
      </c>
      <c r="D119" s="2" t="e">
        <f>MONTH(C122)</f>
        <v>#VALUE!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4"/>
      <c r="AI119" s="2"/>
      <c r="AJ119" s="4"/>
      <c r="AK119" s="4"/>
      <c r="AL119" s="6"/>
    </row>
    <row r="120" spans="2:38" x14ac:dyDescent="0.45">
      <c r="B120" s="7" t="s">
        <v>16</v>
      </c>
      <c r="C120" s="121" t="e">
        <f>C122</f>
        <v>#VALUE!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3"/>
      <c r="AJ120" s="4"/>
      <c r="AK120" s="4"/>
      <c r="AL120" s="6"/>
    </row>
    <row r="121" spans="2:38" hidden="1" x14ac:dyDescent="0.45">
      <c r="B121" s="52"/>
      <c r="C121" s="31" t="e">
        <f>DATE($C119,$D119,1)</f>
        <v>#VALUE!</v>
      </c>
      <c r="D121" s="31" t="e">
        <f t="shared" ref="D121:AG121" si="49">C121+1</f>
        <v>#VALUE!</v>
      </c>
      <c r="E121" s="31" t="e">
        <f t="shared" si="49"/>
        <v>#VALUE!</v>
      </c>
      <c r="F121" s="31" t="e">
        <f t="shared" si="49"/>
        <v>#VALUE!</v>
      </c>
      <c r="G121" s="31" t="e">
        <f t="shared" si="49"/>
        <v>#VALUE!</v>
      </c>
      <c r="H121" s="31" t="e">
        <f t="shared" si="49"/>
        <v>#VALUE!</v>
      </c>
      <c r="I121" s="31" t="e">
        <f t="shared" si="49"/>
        <v>#VALUE!</v>
      </c>
      <c r="J121" s="31" t="e">
        <f t="shared" si="49"/>
        <v>#VALUE!</v>
      </c>
      <c r="K121" s="31" t="e">
        <f t="shared" si="49"/>
        <v>#VALUE!</v>
      </c>
      <c r="L121" s="31" t="e">
        <f t="shared" si="49"/>
        <v>#VALUE!</v>
      </c>
      <c r="M121" s="31" t="e">
        <f t="shared" si="49"/>
        <v>#VALUE!</v>
      </c>
      <c r="N121" s="31" t="e">
        <f t="shared" si="49"/>
        <v>#VALUE!</v>
      </c>
      <c r="O121" s="31" t="e">
        <f t="shared" si="49"/>
        <v>#VALUE!</v>
      </c>
      <c r="P121" s="31" t="e">
        <f t="shared" si="49"/>
        <v>#VALUE!</v>
      </c>
      <c r="Q121" s="31" t="e">
        <f t="shared" si="49"/>
        <v>#VALUE!</v>
      </c>
      <c r="R121" s="31" t="e">
        <f t="shared" si="49"/>
        <v>#VALUE!</v>
      </c>
      <c r="S121" s="31" t="e">
        <f t="shared" si="49"/>
        <v>#VALUE!</v>
      </c>
      <c r="T121" s="31" t="e">
        <f t="shared" si="49"/>
        <v>#VALUE!</v>
      </c>
      <c r="U121" s="31" t="e">
        <f t="shared" si="49"/>
        <v>#VALUE!</v>
      </c>
      <c r="V121" s="31" t="e">
        <f t="shared" si="49"/>
        <v>#VALUE!</v>
      </c>
      <c r="W121" s="31" t="e">
        <f t="shared" si="49"/>
        <v>#VALUE!</v>
      </c>
      <c r="X121" s="31" t="e">
        <f t="shared" si="49"/>
        <v>#VALUE!</v>
      </c>
      <c r="Y121" s="31" t="e">
        <f t="shared" si="49"/>
        <v>#VALUE!</v>
      </c>
      <c r="Z121" s="31" t="e">
        <f t="shared" si="49"/>
        <v>#VALUE!</v>
      </c>
      <c r="AA121" s="31" t="e">
        <f t="shared" si="49"/>
        <v>#VALUE!</v>
      </c>
      <c r="AB121" s="31" t="e">
        <f t="shared" si="49"/>
        <v>#VALUE!</v>
      </c>
      <c r="AC121" s="31" t="e">
        <f t="shared" si="49"/>
        <v>#VALUE!</v>
      </c>
      <c r="AD121" s="31" t="e">
        <f t="shared" si="49"/>
        <v>#VALUE!</v>
      </c>
      <c r="AE121" s="31" t="e">
        <f t="shared" si="49"/>
        <v>#VALUE!</v>
      </c>
      <c r="AF121" s="31" t="e">
        <f t="shared" si="49"/>
        <v>#VALUE!</v>
      </c>
      <c r="AG121" s="31" t="e">
        <f t="shared" si="49"/>
        <v>#VALUE!</v>
      </c>
      <c r="AH121" s="53"/>
      <c r="AI121" s="54"/>
      <c r="AJ121" s="4"/>
      <c r="AK121" s="4"/>
      <c r="AL121" s="6"/>
    </row>
    <row r="122" spans="2:38" x14ac:dyDescent="0.45">
      <c r="B122" s="55" t="s">
        <v>17</v>
      </c>
      <c r="C122" s="56" t="e">
        <f>IF(EDATE(C105,1)&gt;$G$5,"",EDATE(C105,1))</f>
        <v>#VALUE!</v>
      </c>
      <c r="D122" s="31" t="e">
        <f t="shared" ref="D122:AG122" si="50">IF(D121&gt;$G$5,"",IF(C122=EOMONTH(DATE($C119,$D119,1),0),"",IF(C122="","",C122+1)))</f>
        <v>#VALUE!</v>
      </c>
      <c r="E122" s="31" t="e">
        <f t="shared" si="50"/>
        <v>#VALUE!</v>
      </c>
      <c r="F122" s="31" t="e">
        <f t="shared" si="50"/>
        <v>#VALUE!</v>
      </c>
      <c r="G122" s="31" t="e">
        <f t="shared" si="50"/>
        <v>#VALUE!</v>
      </c>
      <c r="H122" s="31" t="e">
        <f t="shared" si="50"/>
        <v>#VALUE!</v>
      </c>
      <c r="I122" s="31" t="e">
        <f t="shared" si="50"/>
        <v>#VALUE!</v>
      </c>
      <c r="J122" s="31" t="e">
        <f t="shared" si="50"/>
        <v>#VALUE!</v>
      </c>
      <c r="K122" s="31" t="e">
        <f t="shared" si="50"/>
        <v>#VALUE!</v>
      </c>
      <c r="L122" s="31" t="e">
        <f t="shared" si="50"/>
        <v>#VALUE!</v>
      </c>
      <c r="M122" s="31" t="e">
        <f t="shared" si="50"/>
        <v>#VALUE!</v>
      </c>
      <c r="N122" s="31" t="e">
        <f t="shared" si="50"/>
        <v>#VALUE!</v>
      </c>
      <c r="O122" s="31" t="e">
        <f t="shared" si="50"/>
        <v>#VALUE!</v>
      </c>
      <c r="P122" s="31" t="e">
        <f t="shared" si="50"/>
        <v>#VALUE!</v>
      </c>
      <c r="Q122" s="31" t="e">
        <f t="shared" si="50"/>
        <v>#VALUE!</v>
      </c>
      <c r="R122" s="31" t="e">
        <f t="shared" si="50"/>
        <v>#VALUE!</v>
      </c>
      <c r="S122" s="31" t="e">
        <f t="shared" si="50"/>
        <v>#VALUE!</v>
      </c>
      <c r="T122" s="31" t="e">
        <f t="shared" si="50"/>
        <v>#VALUE!</v>
      </c>
      <c r="U122" s="31" t="e">
        <f t="shared" si="50"/>
        <v>#VALUE!</v>
      </c>
      <c r="V122" s="31" t="e">
        <f t="shared" si="50"/>
        <v>#VALUE!</v>
      </c>
      <c r="W122" s="31" t="e">
        <f t="shared" si="50"/>
        <v>#VALUE!</v>
      </c>
      <c r="X122" s="31" t="e">
        <f t="shared" si="50"/>
        <v>#VALUE!</v>
      </c>
      <c r="Y122" s="31" t="e">
        <f t="shared" si="50"/>
        <v>#VALUE!</v>
      </c>
      <c r="Z122" s="31" t="e">
        <f t="shared" si="50"/>
        <v>#VALUE!</v>
      </c>
      <c r="AA122" s="31" t="e">
        <f t="shared" si="50"/>
        <v>#VALUE!</v>
      </c>
      <c r="AB122" s="31" t="e">
        <f t="shared" si="50"/>
        <v>#VALUE!</v>
      </c>
      <c r="AC122" s="31" t="e">
        <f t="shared" si="50"/>
        <v>#VALUE!</v>
      </c>
      <c r="AD122" s="31" t="e">
        <f t="shared" si="50"/>
        <v>#VALUE!</v>
      </c>
      <c r="AE122" s="31" t="e">
        <f t="shared" si="50"/>
        <v>#VALUE!</v>
      </c>
      <c r="AF122" s="31" t="e">
        <f t="shared" si="50"/>
        <v>#VALUE!</v>
      </c>
      <c r="AG122" s="31" t="e">
        <f t="shared" si="50"/>
        <v>#VALUE!</v>
      </c>
      <c r="AH122" s="32" t="s">
        <v>18</v>
      </c>
      <c r="AI122" s="33">
        <f>+COUNTIFS(C123:AG123,"土",C124:AG124,"")+COUNTIFS(C123:AG123,"日",C124:AG124,"")</f>
        <v>0</v>
      </c>
      <c r="AJ122" s="4"/>
      <c r="AK122" s="4"/>
      <c r="AL122" s="6"/>
    </row>
    <row r="123" spans="2:38" s="35" customFormat="1" ht="13.2" x14ac:dyDescent="0.45">
      <c r="B123" s="57" t="s">
        <v>19</v>
      </c>
      <c r="C123" s="34" t="str">
        <f>IFERROR(TEXT(WEEKDAY(+C122),"aaa"),"")</f>
        <v/>
      </c>
      <c r="D123" s="34" t="str">
        <f t="shared" ref="D123:AG123" si="51">IFERROR(TEXT(WEEKDAY(+D122),"aaa"),"")</f>
        <v/>
      </c>
      <c r="E123" s="34" t="str">
        <f t="shared" si="51"/>
        <v/>
      </c>
      <c r="F123" s="34" t="str">
        <f t="shared" si="51"/>
        <v/>
      </c>
      <c r="G123" s="34" t="str">
        <f t="shared" si="51"/>
        <v/>
      </c>
      <c r="H123" s="34" t="str">
        <f t="shared" si="51"/>
        <v/>
      </c>
      <c r="I123" s="34" t="str">
        <f t="shared" si="51"/>
        <v/>
      </c>
      <c r="J123" s="34" t="str">
        <f t="shared" si="51"/>
        <v/>
      </c>
      <c r="K123" s="34" t="str">
        <f t="shared" si="51"/>
        <v/>
      </c>
      <c r="L123" s="34" t="str">
        <f t="shared" si="51"/>
        <v/>
      </c>
      <c r="M123" s="34" t="str">
        <f t="shared" si="51"/>
        <v/>
      </c>
      <c r="N123" s="34" t="str">
        <f t="shared" si="51"/>
        <v/>
      </c>
      <c r="O123" s="34" t="str">
        <f t="shared" si="51"/>
        <v/>
      </c>
      <c r="P123" s="34" t="str">
        <f t="shared" si="51"/>
        <v/>
      </c>
      <c r="Q123" s="34" t="str">
        <f t="shared" si="51"/>
        <v/>
      </c>
      <c r="R123" s="34" t="str">
        <f t="shared" si="51"/>
        <v/>
      </c>
      <c r="S123" s="34" t="str">
        <f t="shared" si="51"/>
        <v/>
      </c>
      <c r="T123" s="34" t="str">
        <f t="shared" si="51"/>
        <v/>
      </c>
      <c r="U123" s="34" t="str">
        <f t="shared" si="51"/>
        <v/>
      </c>
      <c r="V123" s="34" t="str">
        <f t="shared" si="51"/>
        <v/>
      </c>
      <c r="W123" s="34" t="str">
        <f t="shared" si="51"/>
        <v/>
      </c>
      <c r="X123" s="34" t="str">
        <f t="shared" si="51"/>
        <v/>
      </c>
      <c r="Y123" s="34" t="str">
        <f t="shared" si="51"/>
        <v/>
      </c>
      <c r="Z123" s="34" t="str">
        <f t="shared" si="51"/>
        <v/>
      </c>
      <c r="AA123" s="34" t="str">
        <f t="shared" si="51"/>
        <v/>
      </c>
      <c r="AB123" s="34" t="str">
        <f t="shared" si="51"/>
        <v/>
      </c>
      <c r="AC123" s="34" t="str">
        <f t="shared" si="51"/>
        <v/>
      </c>
      <c r="AD123" s="34" t="str">
        <f t="shared" si="51"/>
        <v/>
      </c>
      <c r="AE123" s="34" t="str">
        <f t="shared" si="51"/>
        <v/>
      </c>
      <c r="AF123" s="34" t="str">
        <f t="shared" si="51"/>
        <v/>
      </c>
      <c r="AG123" s="34" t="str">
        <f t="shared" si="51"/>
        <v/>
      </c>
      <c r="AH123" s="32" t="s">
        <v>20</v>
      </c>
      <c r="AI123" s="33">
        <f>+COUNTIF(C124:AG124,"夏休")+COUNTIF(C124:AG124,"冬休")+COUNTIF(C124:AG124,"中止")</f>
        <v>0</v>
      </c>
      <c r="AL123" s="58"/>
    </row>
    <row r="124" spans="2:38" s="35" customFormat="1" ht="13.5" customHeight="1" x14ac:dyDescent="0.45">
      <c r="B124" s="124" t="s">
        <v>21</v>
      </c>
      <c r="C124" s="126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8"/>
      <c r="AH124" s="36" t="s">
        <v>1</v>
      </c>
      <c r="AI124" s="37">
        <f>COUNT(C122:AG122)-AI123</f>
        <v>0</v>
      </c>
      <c r="AL124" s="58"/>
    </row>
    <row r="125" spans="2:38" s="35" customFormat="1" ht="13.5" customHeight="1" x14ac:dyDescent="0.45">
      <c r="B125" s="125"/>
      <c r="C125" s="126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8"/>
      <c r="AH125" s="36" t="s">
        <v>22</v>
      </c>
      <c r="AI125" s="37">
        <f>+COUNTIF(C126:AG127,"休")</f>
        <v>0</v>
      </c>
      <c r="AJ125" s="38" t="e">
        <f>IF(AI126&gt;0.285,"",IF(AI125&lt;AI122,"←計画日数が足りません",""))</f>
        <v>#DIV/0!</v>
      </c>
      <c r="AL125" s="58"/>
    </row>
    <row r="126" spans="2:38" s="35" customFormat="1" ht="13.5" customHeight="1" x14ac:dyDescent="0.45">
      <c r="B126" s="119" t="s">
        <v>7</v>
      </c>
      <c r="C126" s="120"/>
      <c r="D126" s="109"/>
      <c r="E126" s="111"/>
      <c r="F126" s="111"/>
      <c r="G126" s="111"/>
      <c r="H126" s="111"/>
      <c r="I126" s="111"/>
      <c r="J126" s="111"/>
      <c r="K126" s="109"/>
      <c r="L126" s="111"/>
      <c r="M126" s="111"/>
      <c r="N126" s="111"/>
      <c r="O126" s="111"/>
      <c r="P126" s="111"/>
      <c r="Q126" s="111"/>
      <c r="R126" s="109"/>
      <c r="S126" s="111"/>
      <c r="T126" s="111"/>
      <c r="U126" s="111"/>
      <c r="V126" s="111"/>
      <c r="W126" s="111"/>
      <c r="X126" s="111"/>
      <c r="Y126" s="109"/>
      <c r="Z126" s="111"/>
      <c r="AA126" s="111"/>
      <c r="AB126" s="111"/>
      <c r="AC126" s="111"/>
      <c r="AD126" s="111"/>
      <c r="AE126" s="111"/>
      <c r="AF126" s="111"/>
      <c r="AG126" s="112"/>
      <c r="AH126" s="36" t="s">
        <v>23</v>
      </c>
      <c r="AI126" s="39" t="e">
        <f>+AI125/AI124</f>
        <v>#DIV/0!</v>
      </c>
      <c r="AL126" s="58"/>
    </row>
    <row r="127" spans="2:38" s="35" customFormat="1" ht="13.2" x14ac:dyDescent="0.45">
      <c r="B127" s="119"/>
      <c r="C127" s="120"/>
      <c r="D127" s="109"/>
      <c r="E127" s="111"/>
      <c r="F127" s="111"/>
      <c r="G127" s="111"/>
      <c r="H127" s="111"/>
      <c r="I127" s="111"/>
      <c r="J127" s="111"/>
      <c r="K127" s="109"/>
      <c r="L127" s="111"/>
      <c r="M127" s="111"/>
      <c r="N127" s="111"/>
      <c r="O127" s="111"/>
      <c r="P127" s="111"/>
      <c r="Q127" s="111"/>
      <c r="R127" s="109"/>
      <c r="S127" s="111"/>
      <c r="T127" s="111"/>
      <c r="U127" s="111"/>
      <c r="V127" s="111"/>
      <c r="W127" s="111"/>
      <c r="X127" s="111"/>
      <c r="Y127" s="109"/>
      <c r="Z127" s="111"/>
      <c r="AA127" s="111"/>
      <c r="AB127" s="111"/>
      <c r="AC127" s="111"/>
      <c r="AD127" s="111"/>
      <c r="AE127" s="111"/>
      <c r="AF127" s="111"/>
      <c r="AG127" s="112"/>
      <c r="AH127" s="36" t="s">
        <v>2</v>
      </c>
      <c r="AI127" s="37">
        <f>+COUNTA(C128:AG129)</f>
        <v>0</v>
      </c>
      <c r="AL127" s="58"/>
    </row>
    <row r="128" spans="2:38" s="35" customFormat="1" ht="13.2" x14ac:dyDescent="0.45">
      <c r="B128" s="113" t="s">
        <v>10</v>
      </c>
      <c r="C128" s="115"/>
      <c r="D128" s="127"/>
      <c r="E128" s="109"/>
      <c r="F128" s="109"/>
      <c r="G128" s="109"/>
      <c r="H128" s="109"/>
      <c r="I128" s="109"/>
      <c r="J128" s="109"/>
      <c r="K128" s="127"/>
      <c r="L128" s="109"/>
      <c r="M128" s="109"/>
      <c r="N128" s="109"/>
      <c r="O128" s="109"/>
      <c r="P128" s="109"/>
      <c r="Q128" s="109"/>
      <c r="R128" s="127"/>
      <c r="S128" s="109"/>
      <c r="T128" s="109"/>
      <c r="U128" s="109"/>
      <c r="V128" s="109"/>
      <c r="W128" s="109"/>
      <c r="X128" s="109"/>
      <c r="Y128" s="127"/>
      <c r="Z128" s="109"/>
      <c r="AA128" s="109"/>
      <c r="AB128" s="109"/>
      <c r="AC128" s="109"/>
      <c r="AD128" s="109"/>
      <c r="AE128" s="109"/>
      <c r="AF128" s="109"/>
      <c r="AG128" s="107"/>
      <c r="AH128" s="40" t="s">
        <v>24</v>
      </c>
      <c r="AI128" s="41" t="e">
        <f>+AI127/AI124</f>
        <v>#DIV/0!</v>
      </c>
      <c r="AL128" s="23">
        <f>+COUNTIF(C126:AG127,"休")</f>
        <v>0</v>
      </c>
    </row>
    <row r="129" spans="2:38" s="35" customFormat="1" ht="13.2" x14ac:dyDescent="0.45">
      <c r="B129" s="114"/>
      <c r="C129" s="116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08"/>
      <c r="AH129" s="42" t="s">
        <v>25</v>
      </c>
      <c r="AI129" s="43" t="str">
        <f>IF(7&gt;AI124,"対象外",IF(OR(AI128&gt;=0.285,AI127&gt;=AI122),"OK","NG"))</f>
        <v>対象外</v>
      </c>
      <c r="AJ129" s="3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44" t="str">
        <f>IF(7&gt;AI124,"対象外",IF(AL128&gt;=AI122,"OK","NG"))</f>
        <v>対象外</v>
      </c>
    </row>
    <row r="130" spans="2:38" hidden="1" x14ac:dyDescent="0.45">
      <c r="B130" s="45" t="s">
        <v>26</v>
      </c>
      <c r="C130" s="46" t="e">
        <f t="shared" ref="C130:AG130" si="52">IF(AND(DAY(C122)&gt;=22,DAY(C122)&lt;=28,C123="土"),1,0)</f>
        <v>#VALUE!</v>
      </c>
      <c r="D130" s="46" t="e">
        <f t="shared" si="52"/>
        <v>#VALUE!</v>
      </c>
      <c r="E130" s="46" t="e">
        <f t="shared" si="52"/>
        <v>#VALUE!</v>
      </c>
      <c r="F130" s="46" t="e">
        <f t="shared" si="52"/>
        <v>#VALUE!</v>
      </c>
      <c r="G130" s="46" t="e">
        <f t="shared" si="52"/>
        <v>#VALUE!</v>
      </c>
      <c r="H130" s="46" t="e">
        <f t="shared" si="52"/>
        <v>#VALUE!</v>
      </c>
      <c r="I130" s="46" t="e">
        <f t="shared" si="52"/>
        <v>#VALUE!</v>
      </c>
      <c r="J130" s="46" t="e">
        <f t="shared" si="52"/>
        <v>#VALUE!</v>
      </c>
      <c r="K130" s="46" t="e">
        <f t="shared" si="52"/>
        <v>#VALUE!</v>
      </c>
      <c r="L130" s="46" t="e">
        <f t="shared" si="52"/>
        <v>#VALUE!</v>
      </c>
      <c r="M130" s="46" t="e">
        <f t="shared" si="52"/>
        <v>#VALUE!</v>
      </c>
      <c r="N130" s="46" t="e">
        <f t="shared" si="52"/>
        <v>#VALUE!</v>
      </c>
      <c r="O130" s="46" t="e">
        <f t="shared" si="52"/>
        <v>#VALUE!</v>
      </c>
      <c r="P130" s="46" t="e">
        <f t="shared" si="52"/>
        <v>#VALUE!</v>
      </c>
      <c r="Q130" s="46" t="e">
        <f t="shared" si="52"/>
        <v>#VALUE!</v>
      </c>
      <c r="R130" s="46" t="e">
        <f t="shared" si="52"/>
        <v>#VALUE!</v>
      </c>
      <c r="S130" s="46" t="e">
        <f t="shared" si="52"/>
        <v>#VALUE!</v>
      </c>
      <c r="T130" s="46" t="e">
        <f t="shared" si="52"/>
        <v>#VALUE!</v>
      </c>
      <c r="U130" s="46" t="e">
        <f t="shared" si="52"/>
        <v>#VALUE!</v>
      </c>
      <c r="V130" s="46" t="e">
        <f t="shared" si="52"/>
        <v>#VALUE!</v>
      </c>
      <c r="W130" s="46" t="e">
        <f t="shared" si="52"/>
        <v>#VALUE!</v>
      </c>
      <c r="X130" s="46" t="e">
        <f t="shared" si="52"/>
        <v>#VALUE!</v>
      </c>
      <c r="Y130" s="46" t="e">
        <f t="shared" si="52"/>
        <v>#VALUE!</v>
      </c>
      <c r="Z130" s="46" t="e">
        <f t="shared" si="52"/>
        <v>#VALUE!</v>
      </c>
      <c r="AA130" s="46" t="e">
        <f t="shared" si="52"/>
        <v>#VALUE!</v>
      </c>
      <c r="AB130" s="46" t="e">
        <f t="shared" si="52"/>
        <v>#VALUE!</v>
      </c>
      <c r="AC130" s="46" t="e">
        <f t="shared" si="52"/>
        <v>#VALUE!</v>
      </c>
      <c r="AD130" s="46" t="e">
        <f t="shared" si="52"/>
        <v>#VALUE!</v>
      </c>
      <c r="AE130" s="46" t="e">
        <f t="shared" si="52"/>
        <v>#VALUE!</v>
      </c>
      <c r="AF130" s="46" t="e">
        <f t="shared" si="52"/>
        <v>#VALUE!</v>
      </c>
      <c r="AG130" s="46" t="e">
        <f t="shared" si="52"/>
        <v>#VALUE!</v>
      </c>
      <c r="AH130" s="47" t="s">
        <v>27</v>
      </c>
      <c r="AI130" s="48">
        <f>_xlfn.AGGREGATE(9,6,C130:AG130)</f>
        <v>0</v>
      </c>
      <c r="AJ130" s="38"/>
      <c r="AK130" s="4"/>
      <c r="AL130" s="6"/>
    </row>
    <row r="131" spans="2:38" hidden="1" x14ac:dyDescent="0.45">
      <c r="B131" s="45" t="s">
        <v>28</v>
      </c>
      <c r="C131" s="49" t="e">
        <f t="shared" ref="C131:AG131" si="53">IF(AND(DAY(C122)&gt;=22,DAY(C122)&lt;=28,C123="土",OR(C128="休",C128="雨")),1,0)</f>
        <v>#VALUE!</v>
      </c>
      <c r="D131" s="49" t="e">
        <f t="shared" si="53"/>
        <v>#VALUE!</v>
      </c>
      <c r="E131" s="49" t="e">
        <f t="shared" si="53"/>
        <v>#VALUE!</v>
      </c>
      <c r="F131" s="49" t="e">
        <f t="shared" si="53"/>
        <v>#VALUE!</v>
      </c>
      <c r="G131" s="49" t="e">
        <f t="shared" si="53"/>
        <v>#VALUE!</v>
      </c>
      <c r="H131" s="49" t="e">
        <f t="shared" si="53"/>
        <v>#VALUE!</v>
      </c>
      <c r="I131" s="49" t="e">
        <f t="shared" si="53"/>
        <v>#VALUE!</v>
      </c>
      <c r="J131" s="49" t="e">
        <f t="shared" si="53"/>
        <v>#VALUE!</v>
      </c>
      <c r="K131" s="49" t="e">
        <f t="shared" si="53"/>
        <v>#VALUE!</v>
      </c>
      <c r="L131" s="49" t="e">
        <f t="shared" si="53"/>
        <v>#VALUE!</v>
      </c>
      <c r="M131" s="49" t="e">
        <f t="shared" si="53"/>
        <v>#VALUE!</v>
      </c>
      <c r="N131" s="49" t="e">
        <f t="shared" si="53"/>
        <v>#VALUE!</v>
      </c>
      <c r="O131" s="49" t="e">
        <f t="shared" si="53"/>
        <v>#VALUE!</v>
      </c>
      <c r="P131" s="49" t="e">
        <f t="shared" si="53"/>
        <v>#VALUE!</v>
      </c>
      <c r="Q131" s="49" t="e">
        <f t="shared" si="53"/>
        <v>#VALUE!</v>
      </c>
      <c r="R131" s="49" t="e">
        <f t="shared" si="53"/>
        <v>#VALUE!</v>
      </c>
      <c r="S131" s="49" t="e">
        <f t="shared" si="53"/>
        <v>#VALUE!</v>
      </c>
      <c r="T131" s="49" t="e">
        <f t="shared" si="53"/>
        <v>#VALUE!</v>
      </c>
      <c r="U131" s="49" t="e">
        <f t="shared" si="53"/>
        <v>#VALUE!</v>
      </c>
      <c r="V131" s="49" t="e">
        <f t="shared" si="53"/>
        <v>#VALUE!</v>
      </c>
      <c r="W131" s="49" t="e">
        <f t="shared" si="53"/>
        <v>#VALUE!</v>
      </c>
      <c r="X131" s="49" t="e">
        <f t="shared" si="53"/>
        <v>#VALUE!</v>
      </c>
      <c r="Y131" s="49" t="e">
        <f t="shared" si="53"/>
        <v>#VALUE!</v>
      </c>
      <c r="Z131" s="49" t="e">
        <f t="shared" si="53"/>
        <v>#VALUE!</v>
      </c>
      <c r="AA131" s="49" t="e">
        <f t="shared" si="53"/>
        <v>#VALUE!</v>
      </c>
      <c r="AB131" s="49" t="e">
        <f t="shared" si="53"/>
        <v>#VALUE!</v>
      </c>
      <c r="AC131" s="49" t="e">
        <f t="shared" si="53"/>
        <v>#VALUE!</v>
      </c>
      <c r="AD131" s="49" t="e">
        <f t="shared" si="53"/>
        <v>#VALUE!</v>
      </c>
      <c r="AE131" s="49" t="e">
        <f t="shared" si="53"/>
        <v>#VALUE!</v>
      </c>
      <c r="AF131" s="49" t="e">
        <f t="shared" si="53"/>
        <v>#VALUE!</v>
      </c>
      <c r="AG131" s="49" t="e">
        <f t="shared" si="53"/>
        <v>#VALUE!</v>
      </c>
      <c r="AH131" s="50" t="s">
        <v>29</v>
      </c>
      <c r="AI131" s="48">
        <f>_xlfn.AGGREGATE(9,6,C131:AG131)</f>
        <v>0</v>
      </c>
      <c r="AJ131" s="38"/>
      <c r="AK131" s="4"/>
      <c r="AL131" s="6"/>
    </row>
    <row r="132" spans="2:38" hidden="1" x14ac:dyDescent="0.45">
      <c r="B132" s="45" t="s">
        <v>30</v>
      </c>
      <c r="C132" s="46" t="e">
        <f>IF(AND(DAY(C122)&gt;=8,DAY(C122)&lt;=14,C123="土"),1,0)</f>
        <v>#VALUE!</v>
      </c>
      <c r="D132" s="46" t="e">
        <f>IF(AND(DAY(D122)&gt;=8,DAY(D122)&lt;=14,D123="土"),1,0)</f>
        <v>#VALUE!</v>
      </c>
      <c r="E132" s="46" t="e">
        <f t="shared" ref="E132:AG132" si="54">IF(AND(DAY(E122)&gt;=8,DAY(E122)&lt;=14,E123="土"),1,0)</f>
        <v>#VALUE!</v>
      </c>
      <c r="F132" s="46" t="e">
        <f t="shared" si="54"/>
        <v>#VALUE!</v>
      </c>
      <c r="G132" s="46" t="e">
        <f t="shared" si="54"/>
        <v>#VALUE!</v>
      </c>
      <c r="H132" s="46" t="e">
        <f t="shared" si="54"/>
        <v>#VALUE!</v>
      </c>
      <c r="I132" s="46" t="e">
        <f t="shared" si="54"/>
        <v>#VALUE!</v>
      </c>
      <c r="J132" s="46" t="e">
        <f t="shared" si="54"/>
        <v>#VALUE!</v>
      </c>
      <c r="K132" s="46" t="e">
        <f t="shared" si="54"/>
        <v>#VALUE!</v>
      </c>
      <c r="L132" s="46" t="e">
        <f t="shared" si="54"/>
        <v>#VALUE!</v>
      </c>
      <c r="M132" s="46" t="e">
        <f t="shared" si="54"/>
        <v>#VALUE!</v>
      </c>
      <c r="N132" s="46" t="e">
        <f t="shared" si="54"/>
        <v>#VALUE!</v>
      </c>
      <c r="O132" s="46" t="e">
        <f t="shared" si="54"/>
        <v>#VALUE!</v>
      </c>
      <c r="P132" s="46" t="e">
        <f t="shared" si="54"/>
        <v>#VALUE!</v>
      </c>
      <c r="Q132" s="46" t="e">
        <f t="shared" si="54"/>
        <v>#VALUE!</v>
      </c>
      <c r="R132" s="46" t="e">
        <f t="shared" si="54"/>
        <v>#VALUE!</v>
      </c>
      <c r="S132" s="46" t="e">
        <f t="shared" si="54"/>
        <v>#VALUE!</v>
      </c>
      <c r="T132" s="46" t="e">
        <f t="shared" si="54"/>
        <v>#VALUE!</v>
      </c>
      <c r="U132" s="46" t="e">
        <f t="shared" si="54"/>
        <v>#VALUE!</v>
      </c>
      <c r="V132" s="46" t="e">
        <f t="shared" si="54"/>
        <v>#VALUE!</v>
      </c>
      <c r="W132" s="46" t="e">
        <f t="shared" si="54"/>
        <v>#VALUE!</v>
      </c>
      <c r="X132" s="46" t="e">
        <f t="shared" si="54"/>
        <v>#VALUE!</v>
      </c>
      <c r="Y132" s="46" t="e">
        <f t="shared" si="54"/>
        <v>#VALUE!</v>
      </c>
      <c r="Z132" s="46" t="e">
        <f t="shared" si="54"/>
        <v>#VALUE!</v>
      </c>
      <c r="AA132" s="46" t="e">
        <f t="shared" si="54"/>
        <v>#VALUE!</v>
      </c>
      <c r="AB132" s="46" t="e">
        <f t="shared" si="54"/>
        <v>#VALUE!</v>
      </c>
      <c r="AC132" s="46" t="e">
        <f t="shared" si="54"/>
        <v>#VALUE!</v>
      </c>
      <c r="AD132" s="46" t="e">
        <f t="shared" si="54"/>
        <v>#VALUE!</v>
      </c>
      <c r="AE132" s="46" t="e">
        <f t="shared" si="54"/>
        <v>#VALUE!</v>
      </c>
      <c r="AF132" s="46" t="e">
        <f t="shared" si="54"/>
        <v>#VALUE!</v>
      </c>
      <c r="AG132" s="46" t="e">
        <f t="shared" si="54"/>
        <v>#VALUE!</v>
      </c>
      <c r="AH132" s="47" t="s">
        <v>27</v>
      </c>
      <c r="AI132" s="48">
        <f>_xlfn.AGGREGATE(9,6,C132:AG132)</f>
        <v>0</v>
      </c>
      <c r="AJ132" s="38"/>
      <c r="AK132" s="4"/>
      <c r="AL132" s="6"/>
    </row>
    <row r="133" spans="2:38" hidden="1" x14ac:dyDescent="0.45">
      <c r="B133" s="45" t="s">
        <v>31</v>
      </c>
      <c r="C133" s="49" t="e">
        <f>IF(AND(DAY(C122)&gt;=8,DAY(C122)&lt;=14,C123="土",OR(C128="休",C128="雨")),1,0)</f>
        <v>#VALUE!</v>
      </c>
      <c r="D133" s="49" t="e">
        <f>IF(AND(DAY(D122)&gt;=8,DAY(D122)&lt;=14,D123="土",OR(D128="休",D128="雨")),1,0)</f>
        <v>#VALUE!</v>
      </c>
      <c r="E133" s="49" t="e">
        <f t="shared" ref="E133:AG133" si="55">IF(AND(DAY(E122)&gt;=8,DAY(E122)&lt;=14,E123="土",OR(E128="休",E128="雨")),1,0)</f>
        <v>#VALUE!</v>
      </c>
      <c r="F133" s="49" t="e">
        <f t="shared" si="55"/>
        <v>#VALUE!</v>
      </c>
      <c r="G133" s="49" t="e">
        <f t="shared" si="55"/>
        <v>#VALUE!</v>
      </c>
      <c r="H133" s="49" t="e">
        <f t="shared" si="55"/>
        <v>#VALUE!</v>
      </c>
      <c r="I133" s="49" t="e">
        <f t="shared" si="55"/>
        <v>#VALUE!</v>
      </c>
      <c r="J133" s="49" t="e">
        <f t="shared" si="55"/>
        <v>#VALUE!</v>
      </c>
      <c r="K133" s="49" t="e">
        <f t="shared" si="55"/>
        <v>#VALUE!</v>
      </c>
      <c r="L133" s="49" t="e">
        <f t="shared" si="55"/>
        <v>#VALUE!</v>
      </c>
      <c r="M133" s="49" t="e">
        <f t="shared" si="55"/>
        <v>#VALUE!</v>
      </c>
      <c r="N133" s="49" t="e">
        <f t="shared" si="55"/>
        <v>#VALUE!</v>
      </c>
      <c r="O133" s="49" t="e">
        <f t="shared" si="55"/>
        <v>#VALUE!</v>
      </c>
      <c r="P133" s="49" t="e">
        <f t="shared" si="55"/>
        <v>#VALUE!</v>
      </c>
      <c r="Q133" s="49" t="e">
        <f t="shared" si="55"/>
        <v>#VALUE!</v>
      </c>
      <c r="R133" s="49" t="e">
        <f t="shared" si="55"/>
        <v>#VALUE!</v>
      </c>
      <c r="S133" s="49" t="e">
        <f t="shared" si="55"/>
        <v>#VALUE!</v>
      </c>
      <c r="T133" s="49" t="e">
        <f t="shared" si="55"/>
        <v>#VALUE!</v>
      </c>
      <c r="U133" s="49" t="e">
        <f t="shared" si="55"/>
        <v>#VALUE!</v>
      </c>
      <c r="V133" s="49" t="e">
        <f t="shared" si="55"/>
        <v>#VALUE!</v>
      </c>
      <c r="W133" s="49" t="e">
        <f t="shared" si="55"/>
        <v>#VALUE!</v>
      </c>
      <c r="X133" s="49" t="e">
        <f t="shared" si="55"/>
        <v>#VALUE!</v>
      </c>
      <c r="Y133" s="49" t="e">
        <f t="shared" si="55"/>
        <v>#VALUE!</v>
      </c>
      <c r="Z133" s="49" t="e">
        <f t="shared" si="55"/>
        <v>#VALUE!</v>
      </c>
      <c r="AA133" s="49" t="e">
        <f t="shared" si="55"/>
        <v>#VALUE!</v>
      </c>
      <c r="AB133" s="49" t="e">
        <f t="shared" si="55"/>
        <v>#VALUE!</v>
      </c>
      <c r="AC133" s="49" t="e">
        <f t="shared" si="55"/>
        <v>#VALUE!</v>
      </c>
      <c r="AD133" s="49" t="e">
        <f t="shared" si="55"/>
        <v>#VALUE!</v>
      </c>
      <c r="AE133" s="49" t="e">
        <f t="shared" si="55"/>
        <v>#VALUE!</v>
      </c>
      <c r="AF133" s="49" t="e">
        <f t="shared" si="55"/>
        <v>#VALUE!</v>
      </c>
      <c r="AG133" s="49" t="e">
        <f t="shared" si="55"/>
        <v>#VALUE!</v>
      </c>
      <c r="AH133" s="50" t="s">
        <v>29</v>
      </c>
      <c r="AI133" s="48">
        <f>_xlfn.AGGREGATE(9,6,C133:AG133)</f>
        <v>0</v>
      </c>
      <c r="AJ133" s="38"/>
      <c r="AK133" s="4"/>
      <c r="AL133" s="6"/>
    </row>
    <row r="134" spans="2:38" s="35" customFormat="1" ht="13.2" x14ac:dyDescent="0.45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I134" s="59"/>
      <c r="AL134" s="58"/>
    </row>
    <row r="135" spans="2:38" hidden="1" x14ac:dyDescent="0.45">
      <c r="B135" s="2"/>
      <c r="C135" s="2" t="e">
        <f>YEAR(C138)</f>
        <v>#VALUE!</v>
      </c>
      <c r="D135" s="2" t="e">
        <f>MONTH(C138)</f>
        <v>#VALUE!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4"/>
      <c r="AI135" s="2"/>
      <c r="AJ135" s="4"/>
      <c r="AK135" s="4"/>
      <c r="AL135" s="6"/>
    </row>
    <row r="136" spans="2:38" x14ac:dyDescent="0.45">
      <c r="B136" s="7" t="s">
        <v>16</v>
      </c>
      <c r="C136" s="121" t="e">
        <f>C138</f>
        <v>#VALUE!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3"/>
      <c r="AJ136" s="4"/>
      <c r="AK136" s="4"/>
      <c r="AL136" s="6"/>
    </row>
    <row r="137" spans="2:38" hidden="1" x14ac:dyDescent="0.45">
      <c r="B137" s="52"/>
      <c r="C137" s="31" t="e">
        <f>DATE($C135,$D135,1)</f>
        <v>#VALUE!</v>
      </c>
      <c r="D137" s="31" t="e">
        <f t="shared" ref="D137:AG137" si="56">C137+1</f>
        <v>#VALUE!</v>
      </c>
      <c r="E137" s="31" t="e">
        <f t="shared" si="56"/>
        <v>#VALUE!</v>
      </c>
      <c r="F137" s="31" t="e">
        <f t="shared" si="56"/>
        <v>#VALUE!</v>
      </c>
      <c r="G137" s="31" t="e">
        <f t="shared" si="56"/>
        <v>#VALUE!</v>
      </c>
      <c r="H137" s="31" t="e">
        <f t="shared" si="56"/>
        <v>#VALUE!</v>
      </c>
      <c r="I137" s="31" t="e">
        <f t="shared" si="56"/>
        <v>#VALUE!</v>
      </c>
      <c r="J137" s="31" t="e">
        <f t="shared" si="56"/>
        <v>#VALUE!</v>
      </c>
      <c r="K137" s="31" t="e">
        <f t="shared" si="56"/>
        <v>#VALUE!</v>
      </c>
      <c r="L137" s="31" t="e">
        <f t="shared" si="56"/>
        <v>#VALUE!</v>
      </c>
      <c r="M137" s="31" t="e">
        <f t="shared" si="56"/>
        <v>#VALUE!</v>
      </c>
      <c r="N137" s="31" t="e">
        <f t="shared" si="56"/>
        <v>#VALUE!</v>
      </c>
      <c r="O137" s="31" t="e">
        <f t="shared" si="56"/>
        <v>#VALUE!</v>
      </c>
      <c r="P137" s="31" t="e">
        <f t="shared" si="56"/>
        <v>#VALUE!</v>
      </c>
      <c r="Q137" s="31" t="e">
        <f t="shared" si="56"/>
        <v>#VALUE!</v>
      </c>
      <c r="R137" s="31" t="e">
        <f t="shared" si="56"/>
        <v>#VALUE!</v>
      </c>
      <c r="S137" s="31" t="e">
        <f t="shared" si="56"/>
        <v>#VALUE!</v>
      </c>
      <c r="T137" s="31" t="e">
        <f t="shared" si="56"/>
        <v>#VALUE!</v>
      </c>
      <c r="U137" s="31" t="e">
        <f t="shared" si="56"/>
        <v>#VALUE!</v>
      </c>
      <c r="V137" s="31" t="e">
        <f t="shared" si="56"/>
        <v>#VALUE!</v>
      </c>
      <c r="W137" s="31" t="e">
        <f t="shared" si="56"/>
        <v>#VALUE!</v>
      </c>
      <c r="X137" s="31" t="e">
        <f t="shared" si="56"/>
        <v>#VALUE!</v>
      </c>
      <c r="Y137" s="31" t="e">
        <f t="shared" si="56"/>
        <v>#VALUE!</v>
      </c>
      <c r="Z137" s="31" t="e">
        <f t="shared" si="56"/>
        <v>#VALUE!</v>
      </c>
      <c r="AA137" s="31" t="e">
        <f t="shared" si="56"/>
        <v>#VALUE!</v>
      </c>
      <c r="AB137" s="31" t="e">
        <f t="shared" si="56"/>
        <v>#VALUE!</v>
      </c>
      <c r="AC137" s="31" t="e">
        <f t="shared" si="56"/>
        <v>#VALUE!</v>
      </c>
      <c r="AD137" s="31" t="e">
        <f t="shared" si="56"/>
        <v>#VALUE!</v>
      </c>
      <c r="AE137" s="31" t="e">
        <f t="shared" si="56"/>
        <v>#VALUE!</v>
      </c>
      <c r="AF137" s="31" t="e">
        <f t="shared" si="56"/>
        <v>#VALUE!</v>
      </c>
      <c r="AG137" s="31" t="e">
        <f t="shared" si="56"/>
        <v>#VALUE!</v>
      </c>
      <c r="AH137" s="53"/>
      <c r="AI137" s="54"/>
      <c r="AJ137" s="4"/>
      <c r="AK137" s="4"/>
      <c r="AL137" s="6"/>
    </row>
    <row r="138" spans="2:38" x14ac:dyDescent="0.45">
      <c r="B138" s="55" t="s">
        <v>17</v>
      </c>
      <c r="C138" s="56" t="e">
        <f>IF(EDATE(C121,1)&gt;$G$5,"",EDATE(C121,1))</f>
        <v>#VALUE!</v>
      </c>
      <c r="D138" s="31" t="e">
        <f t="shared" ref="D138:AG138" si="57">IF(D137&gt;$G$5,"",IF(C138=EOMONTH(DATE($C135,$D135,1),0),"",IF(C138="","",C138+1)))</f>
        <v>#VALUE!</v>
      </c>
      <c r="E138" s="31" t="e">
        <f t="shared" si="57"/>
        <v>#VALUE!</v>
      </c>
      <c r="F138" s="31" t="e">
        <f t="shared" si="57"/>
        <v>#VALUE!</v>
      </c>
      <c r="G138" s="31" t="e">
        <f t="shared" si="57"/>
        <v>#VALUE!</v>
      </c>
      <c r="H138" s="31" t="e">
        <f t="shared" si="57"/>
        <v>#VALUE!</v>
      </c>
      <c r="I138" s="31" t="e">
        <f t="shared" si="57"/>
        <v>#VALUE!</v>
      </c>
      <c r="J138" s="31" t="e">
        <f t="shared" si="57"/>
        <v>#VALUE!</v>
      </c>
      <c r="K138" s="31" t="e">
        <f t="shared" si="57"/>
        <v>#VALUE!</v>
      </c>
      <c r="L138" s="31" t="e">
        <f t="shared" si="57"/>
        <v>#VALUE!</v>
      </c>
      <c r="M138" s="31" t="e">
        <f t="shared" si="57"/>
        <v>#VALUE!</v>
      </c>
      <c r="N138" s="31" t="e">
        <f t="shared" si="57"/>
        <v>#VALUE!</v>
      </c>
      <c r="O138" s="31" t="e">
        <f t="shared" si="57"/>
        <v>#VALUE!</v>
      </c>
      <c r="P138" s="31" t="e">
        <f t="shared" si="57"/>
        <v>#VALUE!</v>
      </c>
      <c r="Q138" s="31" t="e">
        <f t="shared" si="57"/>
        <v>#VALUE!</v>
      </c>
      <c r="R138" s="31" t="e">
        <f t="shared" si="57"/>
        <v>#VALUE!</v>
      </c>
      <c r="S138" s="31" t="e">
        <f t="shared" si="57"/>
        <v>#VALUE!</v>
      </c>
      <c r="T138" s="31" t="e">
        <f t="shared" si="57"/>
        <v>#VALUE!</v>
      </c>
      <c r="U138" s="31" t="e">
        <f t="shared" si="57"/>
        <v>#VALUE!</v>
      </c>
      <c r="V138" s="31" t="e">
        <f t="shared" si="57"/>
        <v>#VALUE!</v>
      </c>
      <c r="W138" s="31" t="e">
        <f t="shared" si="57"/>
        <v>#VALUE!</v>
      </c>
      <c r="X138" s="31" t="e">
        <f t="shared" si="57"/>
        <v>#VALUE!</v>
      </c>
      <c r="Y138" s="31" t="e">
        <f t="shared" si="57"/>
        <v>#VALUE!</v>
      </c>
      <c r="Z138" s="31" t="e">
        <f t="shared" si="57"/>
        <v>#VALUE!</v>
      </c>
      <c r="AA138" s="31" t="e">
        <f t="shared" si="57"/>
        <v>#VALUE!</v>
      </c>
      <c r="AB138" s="31" t="e">
        <f t="shared" si="57"/>
        <v>#VALUE!</v>
      </c>
      <c r="AC138" s="31" t="e">
        <f t="shared" si="57"/>
        <v>#VALUE!</v>
      </c>
      <c r="AD138" s="31" t="e">
        <f t="shared" si="57"/>
        <v>#VALUE!</v>
      </c>
      <c r="AE138" s="31" t="e">
        <f t="shared" si="57"/>
        <v>#VALUE!</v>
      </c>
      <c r="AF138" s="31" t="e">
        <f t="shared" si="57"/>
        <v>#VALUE!</v>
      </c>
      <c r="AG138" s="31" t="e">
        <f t="shared" si="57"/>
        <v>#VALUE!</v>
      </c>
      <c r="AH138" s="32" t="s">
        <v>18</v>
      </c>
      <c r="AI138" s="33">
        <f>+COUNTIFS(C139:AG139,"土",C140:AG140,"")+COUNTIFS(C139:AG139,"日",C140:AG140,"")</f>
        <v>0</v>
      </c>
      <c r="AJ138" s="4"/>
      <c r="AK138" s="4"/>
      <c r="AL138" s="6"/>
    </row>
    <row r="139" spans="2:38" s="35" customFormat="1" ht="13.2" x14ac:dyDescent="0.45">
      <c r="B139" s="57" t="s">
        <v>19</v>
      </c>
      <c r="C139" s="34" t="str">
        <f>IFERROR(TEXT(WEEKDAY(+C138),"aaa"),"")</f>
        <v/>
      </c>
      <c r="D139" s="34" t="str">
        <f t="shared" ref="D139:AG139" si="58">IFERROR(TEXT(WEEKDAY(+D138),"aaa"),"")</f>
        <v/>
      </c>
      <c r="E139" s="34" t="str">
        <f t="shared" si="58"/>
        <v/>
      </c>
      <c r="F139" s="34" t="str">
        <f t="shared" si="58"/>
        <v/>
      </c>
      <c r="G139" s="34" t="str">
        <f t="shared" si="58"/>
        <v/>
      </c>
      <c r="H139" s="34" t="str">
        <f t="shared" si="58"/>
        <v/>
      </c>
      <c r="I139" s="34" t="str">
        <f t="shared" si="58"/>
        <v/>
      </c>
      <c r="J139" s="34" t="str">
        <f t="shared" si="58"/>
        <v/>
      </c>
      <c r="K139" s="34" t="str">
        <f t="shared" si="58"/>
        <v/>
      </c>
      <c r="L139" s="34" t="str">
        <f t="shared" si="58"/>
        <v/>
      </c>
      <c r="M139" s="34" t="str">
        <f t="shared" si="58"/>
        <v/>
      </c>
      <c r="N139" s="34" t="str">
        <f t="shared" si="58"/>
        <v/>
      </c>
      <c r="O139" s="34" t="str">
        <f t="shared" si="58"/>
        <v/>
      </c>
      <c r="P139" s="34" t="str">
        <f t="shared" si="58"/>
        <v/>
      </c>
      <c r="Q139" s="34" t="str">
        <f t="shared" si="58"/>
        <v/>
      </c>
      <c r="R139" s="34" t="str">
        <f t="shared" si="58"/>
        <v/>
      </c>
      <c r="S139" s="34" t="str">
        <f t="shared" si="58"/>
        <v/>
      </c>
      <c r="T139" s="34" t="str">
        <f t="shared" si="58"/>
        <v/>
      </c>
      <c r="U139" s="34" t="str">
        <f t="shared" si="58"/>
        <v/>
      </c>
      <c r="V139" s="34" t="str">
        <f t="shared" si="58"/>
        <v/>
      </c>
      <c r="W139" s="34" t="str">
        <f t="shared" si="58"/>
        <v/>
      </c>
      <c r="X139" s="34" t="str">
        <f t="shared" si="58"/>
        <v/>
      </c>
      <c r="Y139" s="34" t="str">
        <f t="shared" si="58"/>
        <v/>
      </c>
      <c r="Z139" s="34" t="str">
        <f t="shared" si="58"/>
        <v/>
      </c>
      <c r="AA139" s="34" t="str">
        <f t="shared" si="58"/>
        <v/>
      </c>
      <c r="AB139" s="34" t="str">
        <f t="shared" si="58"/>
        <v/>
      </c>
      <c r="AC139" s="34" t="str">
        <f t="shared" si="58"/>
        <v/>
      </c>
      <c r="AD139" s="34" t="str">
        <f t="shared" si="58"/>
        <v/>
      </c>
      <c r="AE139" s="34" t="str">
        <f t="shared" si="58"/>
        <v/>
      </c>
      <c r="AF139" s="34" t="str">
        <f t="shared" si="58"/>
        <v/>
      </c>
      <c r="AG139" s="34" t="str">
        <f t="shared" si="58"/>
        <v/>
      </c>
      <c r="AH139" s="32" t="s">
        <v>20</v>
      </c>
      <c r="AI139" s="33">
        <f>+COUNTIF(C140:AG140,"夏休")+COUNTIF(C140:AG140,"冬休")+COUNTIF(C140:AG140,"中止")</f>
        <v>0</v>
      </c>
      <c r="AL139" s="58"/>
    </row>
    <row r="140" spans="2:38" s="35" customFormat="1" ht="13.5" customHeight="1" x14ac:dyDescent="0.45">
      <c r="B140" s="124" t="s">
        <v>21</v>
      </c>
      <c r="C140" s="126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8"/>
      <c r="AH140" s="36" t="s">
        <v>1</v>
      </c>
      <c r="AI140" s="37">
        <f>COUNT(C138:AG138)-AI139</f>
        <v>0</v>
      </c>
      <c r="AL140" s="58"/>
    </row>
    <row r="141" spans="2:38" s="35" customFormat="1" ht="13.5" customHeight="1" x14ac:dyDescent="0.45">
      <c r="B141" s="125"/>
      <c r="C141" s="126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8"/>
      <c r="AH141" s="36" t="s">
        <v>22</v>
      </c>
      <c r="AI141" s="37">
        <f>+COUNTIF(C142:AG143,"休")</f>
        <v>0</v>
      </c>
      <c r="AJ141" s="38" t="e">
        <f>IF(AI142&gt;0.285,"",IF(AI141&lt;AI138,"←計画日数が足りません",""))</f>
        <v>#DIV/0!</v>
      </c>
      <c r="AL141" s="58"/>
    </row>
    <row r="142" spans="2:38" s="35" customFormat="1" ht="13.5" customHeight="1" x14ac:dyDescent="0.45">
      <c r="B142" s="119" t="s">
        <v>7</v>
      </c>
      <c r="C142" s="111"/>
      <c r="D142" s="111"/>
      <c r="E142" s="111"/>
      <c r="F142" s="111"/>
      <c r="G142" s="111"/>
      <c r="H142" s="111"/>
      <c r="I142" s="109"/>
      <c r="J142" s="111"/>
      <c r="K142" s="111"/>
      <c r="L142" s="111"/>
      <c r="M142" s="111"/>
      <c r="N142" s="111"/>
      <c r="O142" s="111"/>
      <c r="P142" s="109"/>
      <c r="Q142" s="111"/>
      <c r="R142" s="111"/>
      <c r="S142" s="111"/>
      <c r="T142" s="111"/>
      <c r="U142" s="111"/>
      <c r="V142" s="111"/>
      <c r="W142" s="109"/>
      <c r="X142" s="111"/>
      <c r="Y142" s="111"/>
      <c r="Z142" s="111"/>
      <c r="AA142" s="111"/>
      <c r="AB142" s="111"/>
      <c r="AC142" s="111"/>
      <c r="AD142" s="109"/>
      <c r="AE142" s="111"/>
      <c r="AF142" s="111"/>
      <c r="AG142" s="112"/>
      <c r="AH142" s="36" t="s">
        <v>23</v>
      </c>
      <c r="AI142" s="39" t="e">
        <f>+AI141/AI140</f>
        <v>#DIV/0!</v>
      </c>
      <c r="AL142" s="58"/>
    </row>
    <row r="143" spans="2:38" s="35" customFormat="1" ht="13.2" x14ac:dyDescent="0.45">
      <c r="B143" s="119"/>
      <c r="C143" s="111"/>
      <c r="D143" s="111"/>
      <c r="E143" s="111"/>
      <c r="F143" s="111"/>
      <c r="G143" s="111"/>
      <c r="H143" s="111"/>
      <c r="I143" s="109"/>
      <c r="J143" s="111"/>
      <c r="K143" s="111"/>
      <c r="L143" s="111"/>
      <c r="M143" s="111"/>
      <c r="N143" s="111"/>
      <c r="O143" s="111"/>
      <c r="P143" s="109"/>
      <c r="Q143" s="111"/>
      <c r="R143" s="111"/>
      <c r="S143" s="111"/>
      <c r="T143" s="111"/>
      <c r="U143" s="111"/>
      <c r="V143" s="111"/>
      <c r="W143" s="109"/>
      <c r="X143" s="111"/>
      <c r="Y143" s="111"/>
      <c r="Z143" s="111"/>
      <c r="AA143" s="111"/>
      <c r="AB143" s="111"/>
      <c r="AC143" s="111"/>
      <c r="AD143" s="109"/>
      <c r="AE143" s="111"/>
      <c r="AF143" s="111"/>
      <c r="AG143" s="112"/>
      <c r="AH143" s="36" t="s">
        <v>2</v>
      </c>
      <c r="AI143" s="37">
        <f>+COUNTA(C144:AG145)</f>
        <v>0</v>
      </c>
      <c r="AL143" s="58"/>
    </row>
    <row r="144" spans="2:38" s="35" customFormat="1" ht="13.2" x14ac:dyDescent="0.45">
      <c r="B144" s="113" t="s">
        <v>10</v>
      </c>
      <c r="C144" s="109"/>
      <c r="D144" s="109"/>
      <c r="E144" s="109"/>
      <c r="F144" s="109"/>
      <c r="G144" s="109"/>
      <c r="H144" s="109"/>
      <c r="I144" s="127"/>
      <c r="J144" s="109"/>
      <c r="K144" s="109"/>
      <c r="L144" s="109"/>
      <c r="M144" s="109"/>
      <c r="N144" s="109"/>
      <c r="O144" s="109"/>
      <c r="P144" s="127"/>
      <c r="Q144" s="109"/>
      <c r="R144" s="109"/>
      <c r="S144" s="109"/>
      <c r="T144" s="109"/>
      <c r="U144" s="109"/>
      <c r="V144" s="109"/>
      <c r="W144" s="127"/>
      <c r="X144" s="109"/>
      <c r="Y144" s="109"/>
      <c r="Z144" s="109"/>
      <c r="AA144" s="109"/>
      <c r="AB144" s="109"/>
      <c r="AC144" s="109"/>
      <c r="AD144" s="127"/>
      <c r="AE144" s="109"/>
      <c r="AF144" s="109"/>
      <c r="AG144" s="107"/>
      <c r="AH144" s="40" t="s">
        <v>24</v>
      </c>
      <c r="AI144" s="41" t="e">
        <f>+AI143/AI140</f>
        <v>#DIV/0!</v>
      </c>
      <c r="AL144" s="23">
        <f>+COUNTIF(C142:AG143,"休")</f>
        <v>0</v>
      </c>
    </row>
    <row r="145" spans="2:38" s="35" customFormat="1" ht="13.2" x14ac:dyDescent="0.45">
      <c r="B145" s="114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08"/>
      <c r="AH145" s="42" t="s">
        <v>25</v>
      </c>
      <c r="AI145" s="43" t="str">
        <f>IF(7&gt;AI140,"対象外",IF(OR(AI144&gt;=0.285,AI143&gt;=AI138),"OK","NG"))</f>
        <v>対象外</v>
      </c>
      <c r="AJ145" s="3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44" t="str">
        <f>IF(7&gt;AI140,"対象外",IF(AL144&gt;=AI138,"OK","NG"))</f>
        <v>対象外</v>
      </c>
    </row>
    <row r="146" spans="2:38" hidden="1" x14ac:dyDescent="0.45">
      <c r="B146" s="45" t="s">
        <v>26</v>
      </c>
      <c r="C146" s="46" t="e">
        <f t="shared" ref="C146:AG146" si="59">IF(AND(DAY(C138)&gt;=22,DAY(C138)&lt;=28,C139="土"),1,0)</f>
        <v>#VALUE!</v>
      </c>
      <c r="D146" s="46" t="e">
        <f t="shared" si="59"/>
        <v>#VALUE!</v>
      </c>
      <c r="E146" s="46" t="e">
        <f t="shared" si="59"/>
        <v>#VALUE!</v>
      </c>
      <c r="F146" s="46" t="e">
        <f t="shared" si="59"/>
        <v>#VALUE!</v>
      </c>
      <c r="G146" s="46" t="e">
        <f t="shared" si="59"/>
        <v>#VALUE!</v>
      </c>
      <c r="H146" s="46" t="e">
        <f t="shared" si="59"/>
        <v>#VALUE!</v>
      </c>
      <c r="I146" s="46" t="e">
        <f t="shared" si="59"/>
        <v>#VALUE!</v>
      </c>
      <c r="J146" s="46" t="e">
        <f t="shared" si="59"/>
        <v>#VALUE!</v>
      </c>
      <c r="K146" s="46" t="e">
        <f t="shared" si="59"/>
        <v>#VALUE!</v>
      </c>
      <c r="L146" s="46" t="e">
        <f t="shared" si="59"/>
        <v>#VALUE!</v>
      </c>
      <c r="M146" s="46" t="e">
        <f t="shared" si="59"/>
        <v>#VALUE!</v>
      </c>
      <c r="N146" s="46" t="e">
        <f t="shared" si="59"/>
        <v>#VALUE!</v>
      </c>
      <c r="O146" s="46" t="e">
        <f t="shared" si="59"/>
        <v>#VALUE!</v>
      </c>
      <c r="P146" s="46" t="e">
        <f t="shared" si="59"/>
        <v>#VALUE!</v>
      </c>
      <c r="Q146" s="46" t="e">
        <f t="shared" si="59"/>
        <v>#VALUE!</v>
      </c>
      <c r="R146" s="46" t="e">
        <f t="shared" si="59"/>
        <v>#VALUE!</v>
      </c>
      <c r="S146" s="46" t="e">
        <f t="shared" si="59"/>
        <v>#VALUE!</v>
      </c>
      <c r="T146" s="46" t="e">
        <f t="shared" si="59"/>
        <v>#VALUE!</v>
      </c>
      <c r="U146" s="46" t="e">
        <f t="shared" si="59"/>
        <v>#VALUE!</v>
      </c>
      <c r="V146" s="46" t="e">
        <f t="shared" si="59"/>
        <v>#VALUE!</v>
      </c>
      <c r="W146" s="46" t="e">
        <f t="shared" si="59"/>
        <v>#VALUE!</v>
      </c>
      <c r="X146" s="46" t="e">
        <f t="shared" si="59"/>
        <v>#VALUE!</v>
      </c>
      <c r="Y146" s="46" t="e">
        <f t="shared" si="59"/>
        <v>#VALUE!</v>
      </c>
      <c r="Z146" s="46" t="e">
        <f t="shared" si="59"/>
        <v>#VALUE!</v>
      </c>
      <c r="AA146" s="46" t="e">
        <f t="shared" si="59"/>
        <v>#VALUE!</v>
      </c>
      <c r="AB146" s="46" t="e">
        <f t="shared" si="59"/>
        <v>#VALUE!</v>
      </c>
      <c r="AC146" s="46" t="e">
        <f t="shared" si="59"/>
        <v>#VALUE!</v>
      </c>
      <c r="AD146" s="46" t="e">
        <f t="shared" si="59"/>
        <v>#VALUE!</v>
      </c>
      <c r="AE146" s="46" t="e">
        <f t="shared" si="59"/>
        <v>#VALUE!</v>
      </c>
      <c r="AF146" s="46" t="e">
        <f t="shared" si="59"/>
        <v>#VALUE!</v>
      </c>
      <c r="AG146" s="46" t="e">
        <f t="shared" si="59"/>
        <v>#VALUE!</v>
      </c>
      <c r="AH146" s="47" t="s">
        <v>27</v>
      </c>
      <c r="AI146" s="48">
        <f>_xlfn.AGGREGATE(9,6,C146:AG146)</f>
        <v>0</v>
      </c>
      <c r="AJ146" s="38"/>
      <c r="AK146" s="4"/>
      <c r="AL146" s="6"/>
    </row>
    <row r="147" spans="2:38" hidden="1" x14ac:dyDescent="0.45">
      <c r="B147" s="45" t="s">
        <v>28</v>
      </c>
      <c r="C147" s="49" t="e">
        <f t="shared" ref="C147:AG147" si="60">IF(AND(DAY(C138)&gt;=22,DAY(C138)&lt;=28,C139="土",OR(C144="休",C144="雨")),1,0)</f>
        <v>#VALUE!</v>
      </c>
      <c r="D147" s="49" t="e">
        <f t="shared" si="60"/>
        <v>#VALUE!</v>
      </c>
      <c r="E147" s="49" t="e">
        <f t="shared" si="60"/>
        <v>#VALUE!</v>
      </c>
      <c r="F147" s="49" t="e">
        <f t="shared" si="60"/>
        <v>#VALUE!</v>
      </c>
      <c r="G147" s="49" t="e">
        <f t="shared" si="60"/>
        <v>#VALUE!</v>
      </c>
      <c r="H147" s="49" t="e">
        <f t="shared" si="60"/>
        <v>#VALUE!</v>
      </c>
      <c r="I147" s="49" t="e">
        <f t="shared" si="60"/>
        <v>#VALUE!</v>
      </c>
      <c r="J147" s="49" t="e">
        <f t="shared" si="60"/>
        <v>#VALUE!</v>
      </c>
      <c r="K147" s="49" t="e">
        <f t="shared" si="60"/>
        <v>#VALUE!</v>
      </c>
      <c r="L147" s="49" t="e">
        <f t="shared" si="60"/>
        <v>#VALUE!</v>
      </c>
      <c r="M147" s="49" t="e">
        <f t="shared" si="60"/>
        <v>#VALUE!</v>
      </c>
      <c r="N147" s="49" t="e">
        <f t="shared" si="60"/>
        <v>#VALUE!</v>
      </c>
      <c r="O147" s="49" t="e">
        <f t="shared" si="60"/>
        <v>#VALUE!</v>
      </c>
      <c r="P147" s="49" t="e">
        <f t="shared" si="60"/>
        <v>#VALUE!</v>
      </c>
      <c r="Q147" s="49" t="e">
        <f t="shared" si="60"/>
        <v>#VALUE!</v>
      </c>
      <c r="R147" s="49" t="e">
        <f t="shared" si="60"/>
        <v>#VALUE!</v>
      </c>
      <c r="S147" s="49" t="e">
        <f t="shared" si="60"/>
        <v>#VALUE!</v>
      </c>
      <c r="T147" s="49" t="e">
        <f t="shared" si="60"/>
        <v>#VALUE!</v>
      </c>
      <c r="U147" s="49" t="e">
        <f t="shared" si="60"/>
        <v>#VALUE!</v>
      </c>
      <c r="V147" s="49" t="e">
        <f t="shared" si="60"/>
        <v>#VALUE!</v>
      </c>
      <c r="W147" s="49" t="e">
        <f t="shared" si="60"/>
        <v>#VALUE!</v>
      </c>
      <c r="X147" s="49" t="e">
        <f t="shared" si="60"/>
        <v>#VALUE!</v>
      </c>
      <c r="Y147" s="49" t="e">
        <f t="shared" si="60"/>
        <v>#VALUE!</v>
      </c>
      <c r="Z147" s="49" t="e">
        <f t="shared" si="60"/>
        <v>#VALUE!</v>
      </c>
      <c r="AA147" s="49" t="e">
        <f t="shared" si="60"/>
        <v>#VALUE!</v>
      </c>
      <c r="AB147" s="49" t="e">
        <f t="shared" si="60"/>
        <v>#VALUE!</v>
      </c>
      <c r="AC147" s="49" t="e">
        <f t="shared" si="60"/>
        <v>#VALUE!</v>
      </c>
      <c r="AD147" s="49" t="e">
        <f t="shared" si="60"/>
        <v>#VALUE!</v>
      </c>
      <c r="AE147" s="49" t="e">
        <f>IF(AND(DAY(AE138)&gt;=22,DAY(AE138)&lt;=28,AE139="土",OR(AE144="休",AE144="雨")),1,0)</f>
        <v>#VALUE!</v>
      </c>
      <c r="AF147" s="49" t="e">
        <f t="shared" si="60"/>
        <v>#VALUE!</v>
      </c>
      <c r="AG147" s="49" t="e">
        <f t="shared" si="60"/>
        <v>#VALUE!</v>
      </c>
      <c r="AH147" s="50" t="s">
        <v>29</v>
      </c>
      <c r="AI147" s="48">
        <f>_xlfn.AGGREGATE(9,6,C147:AG147)</f>
        <v>0</v>
      </c>
      <c r="AJ147" s="38"/>
      <c r="AK147" s="4"/>
      <c r="AL147" s="6"/>
    </row>
    <row r="148" spans="2:38" hidden="1" x14ac:dyDescent="0.45">
      <c r="B148" s="45" t="s">
        <v>30</v>
      </c>
      <c r="C148" s="46" t="e">
        <f>IF(AND(DAY(C138)&gt;=8,DAY(C138)&lt;=14,C139="土"),1,0)</f>
        <v>#VALUE!</v>
      </c>
      <c r="D148" s="46" t="e">
        <f>IF(AND(DAY(D138)&gt;=8,DAY(D138)&lt;=14,D139="土"),1,0)</f>
        <v>#VALUE!</v>
      </c>
      <c r="E148" s="46" t="e">
        <f t="shared" ref="E148:AG148" si="61">IF(AND(DAY(E138)&gt;=8,DAY(E138)&lt;=14,E139="土"),1,0)</f>
        <v>#VALUE!</v>
      </c>
      <c r="F148" s="46" t="e">
        <f t="shared" si="61"/>
        <v>#VALUE!</v>
      </c>
      <c r="G148" s="46" t="e">
        <f t="shared" si="61"/>
        <v>#VALUE!</v>
      </c>
      <c r="H148" s="46" t="e">
        <f t="shared" si="61"/>
        <v>#VALUE!</v>
      </c>
      <c r="I148" s="46" t="e">
        <f t="shared" si="61"/>
        <v>#VALUE!</v>
      </c>
      <c r="J148" s="46" t="e">
        <f t="shared" si="61"/>
        <v>#VALUE!</v>
      </c>
      <c r="K148" s="46" t="e">
        <f t="shared" si="61"/>
        <v>#VALUE!</v>
      </c>
      <c r="L148" s="46" t="e">
        <f t="shared" si="61"/>
        <v>#VALUE!</v>
      </c>
      <c r="M148" s="46" t="e">
        <f t="shared" si="61"/>
        <v>#VALUE!</v>
      </c>
      <c r="N148" s="46" t="e">
        <f t="shared" si="61"/>
        <v>#VALUE!</v>
      </c>
      <c r="O148" s="46" t="e">
        <f t="shared" si="61"/>
        <v>#VALUE!</v>
      </c>
      <c r="P148" s="46" t="e">
        <f t="shared" si="61"/>
        <v>#VALUE!</v>
      </c>
      <c r="Q148" s="46" t="e">
        <f t="shared" si="61"/>
        <v>#VALUE!</v>
      </c>
      <c r="R148" s="46" t="e">
        <f t="shared" si="61"/>
        <v>#VALUE!</v>
      </c>
      <c r="S148" s="46" t="e">
        <f t="shared" si="61"/>
        <v>#VALUE!</v>
      </c>
      <c r="T148" s="46" t="e">
        <f t="shared" si="61"/>
        <v>#VALUE!</v>
      </c>
      <c r="U148" s="46" t="e">
        <f t="shared" si="61"/>
        <v>#VALUE!</v>
      </c>
      <c r="V148" s="46" t="e">
        <f t="shared" si="61"/>
        <v>#VALUE!</v>
      </c>
      <c r="W148" s="46" t="e">
        <f t="shared" si="61"/>
        <v>#VALUE!</v>
      </c>
      <c r="X148" s="46" t="e">
        <f t="shared" si="61"/>
        <v>#VALUE!</v>
      </c>
      <c r="Y148" s="46" t="e">
        <f t="shared" si="61"/>
        <v>#VALUE!</v>
      </c>
      <c r="Z148" s="46" t="e">
        <f t="shared" si="61"/>
        <v>#VALUE!</v>
      </c>
      <c r="AA148" s="46" t="e">
        <f t="shared" si="61"/>
        <v>#VALUE!</v>
      </c>
      <c r="AB148" s="46" t="e">
        <f t="shared" si="61"/>
        <v>#VALUE!</v>
      </c>
      <c r="AC148" s="46" t="e">
        <f t="shared" si="61"/>
        <v>#VALUE!</v>
      </c>
      <c r="AD148" s="46" t="e">
        <f t="shared" si="61"/>
        <v>#VALUE!</v>
      </c>
      <c r="AE148" s="46" t="e">
        <f t="shared" si="61"/>
        <v>#VALUE!</v>
      </c>
      <c r="AF148" s="46" t="e">
        <f t="shared" si="61"/>
        <v>#VALUE!</v>
      </c>
      <c r="AG148" s="46" t="e">
        <f t="shared" si="61"/>
        <v>#VALUE!</v>
      </c>
      <c r="AH148" s="47" t="s">
        <v>27</v>
      </c>
      <c r="AI148" s="48">
        <f>_xlfn.AGGREGATE(9,6,C148:AG148)</f>
        <v>0</v>
      </c>
      <c r="AJ148" s="38"/>
      <c r="AK148" s="4"/>
      <c r="AL148" s="6"/>
    </row>
    <row r="149" spans="2:38" hidden="1" x14ac:dyDescent="0.45">
      <c r="B149" s="45" t="s">
        <v>31</v>
      </c>
      <c r="C149" s="49" t="e">
        <f>IF(AND(DAY(C138)&gt;=8,DAY(C138)&lt;=14,C139="土",OR(C144="休",C144="雨")),1,0)</f>
        <v>#VALUE!</v>
      </c>
      <c r="D149" s="49" t="e">
        <f>IF(AND(DAY(D138)&gt;=8,DAY(D138)&lt;=14,D139="土",OR(D144="休",D144="雨")),1,0)</f>
        <v>#VALUE!</v>
      </c>
      <c r="E149" s="49" t="e">
        <f t="shared" ref="E149:AG149" si="62">IF(AND(DAY(E138)&gt;=8,DAY(E138)&lt;=14,E139="土",OR(E144="休",E144="雨")),1,0)</f>
        <v>#VALUE!</v>
      </c>
      <c r="F149" s="49" t="e">
        <f t="shared" si="62"/>
        <v>#VALUE!</v>
      </c>
      <c r="G149" s="49" t="e">
        <f t="shared" si="62"/>
        <v>#VALUE!</v>
      </c>
      <c r="H149" s="49" t="e">
        <f t="shared" si="62"/>
        <v>#VALUE!</v>
      </c>
      <c r="I149" s="49" t="e">
        <f t="shared" si="62"/>
        <v>#VALUE!</v>
      </c>
      <c r="J149" s="49" t="e">
        <f t="shared" si="62"/>
        <v>#VALUE!</v>
      </c>
      <c r="K149" s="49" t="e">
        <f t="shared" si="62"/>
        <v>#VALUE!</v>
      </c>
      <c r="L149" s="49" t="e">
        <f t="shared" si="62"/>
        <v>#VALUE!</v>
      </c>
      <c r="M149" s="49" t="e">
        <f t="shared" si="62"/>
        <v>#VALUE!</v>
      </c>
      <c r="N149" s="49" t="e">
        <f t="shared" si="62"/>
        <v>#VALUE!</v>
      </c>
      <c r="O149" s="49" t="e">
        <f t="shared" si="62"/>
        <v>#VALUE!</v>
      </c>
      <c r="P149" s="49" t="e">
        <f t="shared" si="62"/>
        <v>#VALUE!</v>
      </c>
      <c r="Q149" s="49" t="e">
        <f t="shared" si="62"/>
        <v>#VALUE!</v>
      </c>
      <c r="R149" s="49" t="e">
        <f t="shared" si="62"/>
        <v>#VALUE!</v>
      </c>
      <c r="S149" s="49" t="e">
        <f t="shared" si="62"/>
        <v>#VALUE!</v>
      </c>
      <c r="T149" s="49" t="e">
        <f t="shared" si="62"/>
        <v>#VALUE!</v>
      </c>
      <c r="U149" s="49" t="e">
        <f t="shared" si="62"/>
        <v>#VALUE!</v>
      </c>
      <c r="V149" s="49" t="e">
        <f t="shared" si="62"/>
        <v>#VALUE!</v>
      </c>
      <c r="W149" s="49" t="e">
        <f t="shared" si="62"/>
        <v>#VALUE!</v>
      </c>
      <c r="X149" s="49" t="e">
        <f t="shared" si="62"/>
        <v>#VALUE!</v>
      </c>
      <c r="Y149" s="49" t="e">
        <f t="shared" si="62"/>
        <v>#VALUE!</v>
      </c>
      <c r="Z149" s="49" t="e">
        <f t="shared" si="62"/>
        <v>#VALUE!</v>
      </c>
      <c r="AA149" s="49" t="e">
        <f t="shared" si="62"/>
        <v>#VALUE!</v>
      </c>
      <c r="AB149" s="49" t="e">
        <f t="shared" si="62"/>
        <v>#VALUE!</v>
      </c>
      <c r="AC149" s="49" t="e">
        <f t="shared" si="62"/>
        <v>#VALUE!</v>
      </c>
      <c r="AD149" s="49" t="e">
        <f t="shared" si="62"/>
        <v>#VALUE!</v>
      </c>
      <c r="AE149" s="49" t="e">
        <f t="shared" si="62"/>
        <v>#VALUE!</v>
      </c>
      <c r="AF149" s="49" t="e">
        <f t="shared" si="62"/>
        <v>#VALUE!</v>
      </c>
      <c r="AG149" s="49" t="e">
        <f t="shared" si="62"/>
        <v>#VALUE!</v>
      </c>
      <c r="AH149" s="50" t="s">
        <v>29</v>
      </c>
      <c r="AI149" s="48">
        <f>_xlfn.AGGREGATE(9,6,C149:AG149)</f>
        <v>0</v>
      </c>
      <c r="AJ149" s="38"/>
      <c r="AK149" s="4"/>
      <c r="AL149" s="6"/>
    </row>
    <row r="150" spans="2:38" s="35" customFormat="1" ht="13.2" x14ac:dyDescent="0.4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I150" s="59"/>
      <c r="AL150" s="58"/>
    </row>
    <row r="151" spans="2:38" hidden="1" x14ac:dyDescent="0.45">
      <c r="B151" s="2"/>
      <c r="C151" s="2" t="e">
        <f>YEAR(C154)</f>
        <v>#VALUE!</v>
      </c>
      <c r="D151" s="2" t="e">
        <f>MONTH(C154)</f>
        <v>#VALUE!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4"/>
      <c r="AI151" s="2"/>
      <c r="AJ151" s="4"/>
      <c r="AK151" s="4"/>
      <c r="AL151" s="6"/>
    </row>
    <row r="152" spans="2:38" x14ac:dyDescent="0.45">
      <c r="B152" s="7" t="s">
        <v>16</v>
      </c>
      <c r="C152" s="121" t="e">
        <f>C154</f>
        <v>#VALUE!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3"/>
      <c r="AJ152" s="4"/>
      <c r="AK152" s="4"/>
      <c r="AL152" s="6"/>
    </row>
    <row r="153" spans="2:38" hidden="1" x14ac:dyDescent="0.45">
      <c r="B153" s="52"/>
      <c r="C153" s="31" t="e">
        <f>DATE($C151,$D151,1)</f>
        <v>#VALUE!</v>
      </c>
      <c r="D153" s="31" t="e">
        <f t="shared" ref="D153:AG153" si="63">C153+1</f>
        <v>#VALUE!</v>
      </c>
      <c r="E153" s="31" t="e">
        <f t="shared" si="63"/>
        <v>#VALUE!</v>
      </c>
      <c r="F153" s="31" t="e">
        <f t="shared" si="63"/>
        <v>#VALUE!</v>
      </c>
      <c r="G153" s="31" t="e">
        <f t="shared" si="63"/>
        <v>#VALUE!</v>
      </c>
      <c r="H153" s="31" t="e">
        <f t="shared" si="63"/>
        <v>#VALUE!</v>
      </c>
      <c r="I153" s="31" t="e">
        <f t="shared" si="63"/>
        <v>#VALUE!</v>
      </c>
      <c r="J153" s="31" t="e">
        <f t="shared" si="63"/>
        <v>#VALUE!</v>
      </c>
      <c r="K153" s="31" t="e">
        <f t="shared" si="63"/>
        <v>#VALUE!</v>
      </c>
      <c r="L153" s="31" t="e">
        <f t="shared" si="63"/>
        <v>#VALUE!</v>
      </c>
      <c r="M153" s="31" t="e">
        <f t="shared" si="63"/>
        <v>#VALUE!</v>
      </c>
      <c r="N153" s="31" t="e">
        <f t="shared" si="63"/>
        <v>#VALUE!</v>
      </c>
      <c r="O153" s="31" t="e">
        <f t="shared" si="63"/>
        <v>#VALUE!</v>
      </c>
      <c r="P153" s="31" t="e">
        <f t="shared" si="63"/>
        <v>#VALUE!</v>
      </c>
      <c r="Q153" s="31" t="e">
        <f t="shared" si="63"/>
        <v>#VALUE!</v>
      </c>
      <c r="R153" s="31" t="e">
        <f t="shared" si="63"/>
        <v>#VALUE!</v>
      </c>
      <c r="S153" s="31" t="e">
        <f t="shared" si="63"/>
        <v>#VALUE!</v>
      </c>
      <c r="T153" s="31" t="e">
        <f t="shared" si="63"/>
        <v>#VALUE!</v>
      </c>
      <c r="U153" s="31" t="e">
        <f t="shared" si="63"/>
        <v>#VALUE!</v>
      </c>
      <c r="V153" s="31" t="e">
        <f t="shared" si="63"/>
        <v>#VALUE!</v>
      </c>
      <c r="W153" s="31" t="e">
        <f t="shared" si="63"/>
        <v>#VALUE!</v>
      </c>
      <c r="X153" s="31" t="e">
        <f t="shared" si="63"/>
        <v>#VALUE!</v>
      </c>
      <c r="Y153" s="31" t="e">
        <f t="shared" si="63"/>
        <v>#VALUE!</v>
      </c>
      <c r="Z153" s="31" t="e">
        <f t="shared" si="63"/>
        <v>#VALUE!</v>
      </c>
      <c r="AA153" s="31" t="e">
        <f t="shared" si="63"/>
        <v>#VALUE!</v>
      </c>
      <c r="AB153" s="31" t="e">
        <f t="shared" si="63"/>
        <v>#VALUE!</v>
      </c>
      <c r="AC153" s="31" t="e">
        <f t="shared" si="63"/>
        <v>#VALUE!</v>
      </c>
      <c r="AD153" s="31" t="e">
        <f t="shared" si="63"/>
        <v>#VALUE!</v>
      </c>
      <c r="AE153" s="31" t="e">
        <f t="shared" si="63"/>
        <v>#VALUE!</v>
      </c>
      <c r="AF153" s="31" t="e">
        <f t="shared" si="63"/>
        <v>#VALUE!</v>
      </c>
      <c r="AG153" s="31" t="e">
        <f t="shared" si="63"/>
        <v>#VALUE!</v>
      </c>
      <c r="AH153" s="53"/>
      <c r="AI153" s="54"/>
      <c r="AJ153" s="4"/>
      <c r="AK153" s="4"/>
      <c r="AL153" s="6"/>
    </row>
    <row r="154" spans="2:38" x14ac:dyDescent="0.45">
      <c r="B154" s="55" t="s">
        <v>17</v>
      </c>
      <c r="C154" s="56" t="e">
        <f>IF(EDATE(C137,1)&gt;$G$5,"",EDATE(C137,1))</f>
        <v>#VALUE!</v>
      </c>
      <c r="D154" s="31" t="e">
        <f t="shared" ref="D154:AG154" si="64">IF(D153&gt;$G$5,"",IF(C154=EOMONTH(DATE($C151,$D151,1),0),"",IF(C154="","",C154+1)))</f>
        <v>#VALUE!</v>
      </c>
      <c r="E154" s="31" t="e">
        <f t="shared" si="64"/>
        <v>#VALUE!</v>
      </c>
      <c r="F154" s="31" t="e">
        <f t="shared" si="64"/>
        <v>#VALUE!</v>
      </c>
      <c r="G154" s="31" t="e">
        <f t="shared" si="64"/>
        <v>#VALUE!</v>
      </c>
      <c r="H154" s="31" t="e">
        <f t="shared" si="64"/>
        <v>#VALUE!</v>
      </c>
      <c r="I154" s="31" t="e">
        <f t="shared" si="64"/>
        <v>#VALUE!</v>
      </c>
      <c r="J154" s="31" t="e">
        <f t="shared" si="64"/>
        <v>#VALUE!</v>
      </c>
      <c r="K154" s="31" t="e">
        <f t="shared" si="64"/>
        <v>#VALUE!</v>
      </c>
      <c r="L154" s="31" t="e">
        <f t="shared" si="64"/>
        <v>#VALUE!</v>
      </c>
      <c r="M154" s="31" t="e">
        <f t="shared" si="64"/>
        <v>#VALUE!</v>
      </c>
      <c r="N154" s="31" t="e">
        <f t="shared" si="64"/>
        <v>#VALUE!</v>
      </c>
      <c r="O154" s="31" t="e">
        <f t="shared" si="64"/>
        <v>#VALUE!</v>
      </c>
      <c r="P154" s="31" t="e">
        <f t="shared" si="64"/>
        <v>#VALUE!</v>
      </c>
      <c r="Q154" s="31" t="e">
        <f t="shared" si="64"/>
        <v>#VALUE!</v>
      </c>
      <c r="R154" s="31" t="e">
        <f t="shared" si="64"/>
        <v>#VALUE!</v>
      </c>
      <c r="S154" s="31" t="e">
        <f t="shared" si="64"/>
        <v>#VALUE!</v>
      </c>
      <c r="T154" s="31" t="e">
        <f t="shared" si="64"/>
        <v>#VALUE!</v>
      </c>
      <c r="U154" s="31" t="e">
        <f t="shared" si="64"/>
        <v>#VALUE!</v>
      </c>
      <c r="V154" s="31" t="e">
        <f t="shared" si="64"/>
        <v>#VALUE!</v>
      </c>
      <c r="W154" s="31" t="e">
        <f t="shared" si="64"/>
        <v>#VALUE!</v>
      </c>
      <c r="X154" s="31" t="e">
        <f t="shared" si="64"/>
        <v>#VALUE!</v>
      </c>
      <c r="Y154" s="31" t="e">
        <f t="shared" si="64"/>
        <v>#VALUE!</v>
      </c>
      <c r="Z154" s="31" t="e">
        <f t="shared" si="64"/>
        <v>#VALUE!</v>
      </c>
      <c r="AA154" s="31" t="e">
        <f t="shared" si="64"/>
        <v>#VALUE!</v>
      </c>
      <c r="AB154" s="31" t="e">
        <f t="shared" si="64"/>
        <v>#VALUE!</v>
      </c>
      <c r="AC154" s="31" t="e">
        <f t="shared" si="64"/>
        <v>#VALUE!</v>
      </c>
      <c r="AD154" s="31" t="e">
        <f t="shared" si="64"/>
        <v>#VALUE!</v>
      </c>
      <c r="AE154" s="31" t="e">
        <f t="shared" si="64"/>
        <v>#VALUE!</v>
      </c>
      <c r="AF154" s="31" t="e">
        <f t="shared" si="64"/>
        <v>#VALUE!</v>
      </c>
      <c r="AG154" s="31" t="e">
        <f t="shared" si="64"/>
        <v>#VALUE!</v>
      </c>
      <c r="AH154" s="32" t="s">
        <v>18</v>
      </c>
      <c r="AI154" s="33">
        <f>+COUNTIFS(C155:AG155,"土",C156:AG156,"")+COUNTIFS(C155:AG155,"日",C156:AG156,"")</f>
        <v>0</v>
      </c>
      <c r="AJ154" s="4"/>
      <c r="AK154" s="4"/>
      <c r="AL154" s="6"/>
    </row>
    <row r="155" spans="2:38" s="35" customFormat="1" ht="13.2" x14ac:dyDescent="0.45">
      <c r="B155" s="57" t="s">
        <v>19</v>
      </c>
      <c r="C155" s="34" t="str">
        <f>IFERROR(TEXT(WEEKDAY(+C154),"aaa"),"")</f>
        <v/>
      </c>
      <c r="D155" s="34" t="str">
        <f t="shared" ref="D155:AG155" si="65">IFERROR(TEXT(WEEKDAY(+D154),"aaa"),"")</f>
        <v/>
      </c>
      <c r="E155" s="34" t="str">
        <f t="shared" si="65"/>
        <v/>
      </c>
      <c r="F155" s="34" t="str">
        <f t="shared" si="65"/>
        <v/>
      </c>
      <c r="G155" s="34" t="str">
        <f t="shared" si="65"/>
        <v/>
      </c>
      <c r="H155" s="34" t="str">
        <f t="shared" si="65"/>
        <v/>
      </c>
      <c r="I155" s="34" t="str">
        <f t="shared" si="65"/>
        <v/>
      </c>
      <c r="J155" s="34" t="str">
        <f t="shared" si="65"/>
        <v/>
      </c>
      <c r="K155" s="34" t="str">
        <f t="shared" si="65"/>
        <v/>
      </c>
      <c r="L155" s="34" t="str">
        <f t="shared" si="65"/>
        <v/>
      </c>
      <c r="M155" s="34" t="str">
        <f t="shared" si="65"/>
        <v/>
      </c>
      <c r="N155" s="34" t="str">
        <f t="shared" si="65"/>
        <v/>
      </c>
      <c r="O155" s="34" t="str">
        <f t="shared" si="65"/>
        <v/>
      </c>
      <c r="P155" s="34" t="str">
        <f t="shared" si="65"/>
        <v/>
      </c>
      <c r="Q155" s="34" t="str">
        <f t="shared" si="65"/>
        <v/>
      </c>
      <c r="R155" s="34" t="str">
        <f t="shared" si="65"/>
        <v/>
      </c>
      <c r="S155" s="34" t="str">
        <f t="shared" si="65"/>
        <v/>
      </c>
      <c r="T155" s="34" t="str">
        <f t="shared" si="65"/>
        <v/>
      </c>
      <c r="U155" s="34" t="str">
        <f t="shared" si="65"/>
        <v/>
      </c>
      <c r="V155" s="34" t="str">
        <f t="shared" si="65"/>
        <v/>
      </c>
      <c r="W155" s="34" t="str">
        <f t="shared" si="65"/>
        <v/>
      </c>
      <c r="X155" s="34" t="str">
        <f t="shared" si="65"/>
        <v/>
      </c>
      <c r="Y155" s="34" t="str">
        <f t="shared" si="65"/>
        <v/>
      </c>
      <c r="Z155" s="34" t="str">
        <f t="shared" si="65"/>
        <v/>
      </c>
      <c r="AA155" s="34" t="str">
        <f t="shared" si="65"/>
        <v/>
      </c>
      <c r="AB155" s="34" t="str">
        <f t="shared" si="65"/>
        <v/>
      </c>
      <c r="AC155" s="34" t="str">
        <f t="shared" si="65"/>
        <v/>
      </c>
      <c r="AD155" s="34" t="str">
        <f t="shared" si="65"/>
        <v/>
      </c>
      <c r="AE155" s="34" t="str">
        <f t="shared" si="65"/>
        <v/>
      </c>
      <c r="AF155" s="34" t="str">
        <f t="shared" si="65"/>
        <v/>
      </c>
      <c r="AG155" s="34" t="str">
        <f t="shared" si="65"/>
        <v/>
      </c>
      <c r="AH155" s="32" t="s">
        <v>20</v>
      </c>
      <c r="AI155" s="33">
        <f>+COUNTIF(C156:AG156,"夏休")+COUNTIF(C156:AG156,"冬休")+COUNTIF(C156:AG156,"中止")</f>
        <v>0</v>
      </c>
      <c r="AL155" s="58"/>
    </row>
    <row r="156" spans="2:38" s="35" customFormat="1" ht="13.5" customHeight="1" x14ac:dyDescent="0.45">
      <c r="B156" s="124" t="s">
        <v>21</v>
      </c>
      <c r="C156" s="126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8"/>
      <c r="AH156" s="36" t="s">
        <v>1</v>
      </c>
      <c r="AI156" s="37">
        <f>COUNT(C154:AG154)-AI155</f>
        <v>0</v>
      </c>
      <c r="AL156" s="58"/>
    </row>
    <row r="157" spans="2:38" s="35" customFormat="1" ht="13.5" customHeight="1" x14ac:dyDescent="0.45">
      <c r="B157" s="125"/>
      <c r="C157" s="126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8"/>
      <c r="AH157" s="36" t="s">
        <v>22</v>
      </c>
      <c r="AI157" s="37">
        <f>+COUNTIF(C158:AG159,"休")</f>
        <v>0</v>
      </c>
      <c r="AJ157" s="38" t="e">
        <f>IF(AI158&gt;0.285,"",IF(AI157&lt;AI154,"←計画日数が足りません",""))</f>
        <v>#DIV/0!</v>
      </c>
      <c r="AL157" s="58"/>
    </row>
    <row r="158" spans="2:38" s="35" customFormat="1" ht="13.5" customHeight="1" x14ac:dyDescent="0.45">
      <c r="B158" s="119" t="s">
        <v>7</v>
      </c>
      <c r="C158" s="120"/>
      <c r="D158" s="111"/>
      <c r="E158" s="111"/>
      <c r="F158" s="109"/>
      <c r="G158" s="111"/>
      <c r="H158" s="111"/>
      <c r="I158" s="111"/>
      <c r="J158" s="111"/>
      <c r="K158" s="111"/>
      <c r="L158" s="111"/>
      <c r="M158" s="109"/>
      <c r="N158" s="111"/>
      <c r="O158" s="111"/>
      <c r="P158" s="111"/>
      <c r="Q158" s="111"/>
      <c r="R158" s="111"/>
      <c r="S158" s="111"/>
      <c r="T158" s="109"/>
      <c r="U158" s="111"/>
      <c r="V158" s="111"/>
      <c r="W158" s="111"/>
      <c r="X158" s="111"/>
      <c r="Y158" s="111"/>
      <c r="Z158" s="111"/>
      <c r="AA158" s="109"/>
      <c r="AB158" s="111"/>
      <c r="AC158" s="111"/>
      <c r="AD158" s="111"/>
      <c r="AE158" s="111"/>
      <c r="AF158" s="111"/>
      <c r="AG158" s="112"/>
      <c r="AH158" s="36" t="s">
        <v>23</v>
      </c>
      <c r="AI158" s="39" t="e">
        <f>+AI157/AI156</f>
        <v>#DIV/0!</v>
      </c>
      <c r="AL158" s="58"/>
    </row>
    <row r="159" spans="2:38" s="35" customFormat="1" ht="13.2" x14ac:dyDescent="0.45">
      <c r="B159" s="119"/>
      <c r="C159" s="120"/>
      <c r="D159" s="111"/>
      <c r="E159" s="111"/>
      <c r="F159" s="109"/>
      <c r="G159" s="111"/>
      <c r="H159" s="111"/>
      <c r="I159" s="111"/>
      <c r="J159" s="111"/>
      <c r="K159" s="111"/>
      <c r="L159" s="111"/>
      <c r="M159" s="109"/>
      <c r="N159" s="111"/>
      <c r="O159" s="111"/>
      <c r="P159" s="111"/>
      <c r="Q159" s="111"/>
      <c r="R159" s="111"/>
      <c r="S159" s="111"/>
      <c r="T159" s="109"/>
      <c r="U159" s="111"/>
      <c r="V159" s="111"/>
      <c r="W159" s="111"/>
      <c r="X159" s="111"/>
      <c r="Y159" s="111"/>
      <c r="Z159" s="111"/>
      <c r="AA159" s="109"/>
      <c r="AB159" s="111"/>
      <c r="AC159" s="111"/>
      <c r="AD159" s="111"/>
      <c r="AE159" s="111"/>
      <c r="AF159" s="111"/>
      <c r="AG159" s="112"/>
      <c r="AH159" s="36" t="s">
        <v>2</v>
      </c>
      <c r="AI159" s="37">
        <f>+COUNTA(C160:AG161)</f>
        <v>0</v>
      </c>
      <c r="AL159" s="58"/>
    </row>
    <row r="160" spans="2:38" s="35" customFormat="1" ht="13.2" x14ac:dyDescent="0.45">
      <c r="B160" s="113" t="s">
        <v>10</v>
      </c>
      <c r="C160" s="115"/>
      <c r="D160" s="109"/>
      <c r="E160" s="109"/>
      <c r="F160" s="127"/>
      <c r="G160" s="109"/>
      <c r="H160" s="109"/>
      <c r="I160" s="109"/>
      <c r="J160" s="109"/>
      <c r="K160" s="109"/>
      <c r="L160" s="109"/>
      <c r="M160" s="127"/>
      <c r="N160" s="109"/>
      <c r="O160" s="109"/>
      <c r="P160" s="109"/>
      <c r="Q160" s="109"/>
      <c r="R160" s="109"/>
      <c r="S160" s="109"/>
      <c r="T160" s="127"/>
      <c r="U160" s="109"/>
      <c r="V160" s="109"/>
      <c r="W160" s="109"/>
      <c r="X160" s="109"/>
      <c r="Y160" s="109"/>
      <c r="Z160" s="109"/>
      <c r="AA160" s="127"/>
      <c r="AB160" s="109"/>
      <c r="AC160" s="109"/>
      <c r="AD160" s="109"/>
      <c r="AE160" s="109"/>
      <c r="AF160" s="109"/>
      <c r="AG160" s="107"/>
      <c r="AH160" s="40" t="s">
        <v>24</v>
      </c>
      <c r="AI160" s="41" t="e">
        <f>+AI159/AI156</f>
        <v>#DIV/0!</v>
      </c>
      <c r="AL160" s="23">
        <f>+COUNTIF(C158:AG159,"休")</f>
        <v>0</v>
      </c>
    </row>
    <row r="161" spans="2:38" s="35" customFormat="1" ht="13.2" x14ac:dyDescent="0.45">
      <c r="B161" s="114"/>
      <c r="C161" s="116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08"/>
      <c r="AH161" s="42" t="s">
        <v>25</v>
      </c>
      <c r="AI161" s="43" t="str">
        <f>IF(7&gt;AI156,"対象外",IF(OR(AI160&gt;=0.285,AI159&gt;=AI154),"OK","NG"))</f>
        <v>対象外</v>
      </c>
      <c r="AJ161" s="3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44" t="str">
        <f>IF(7&gt;AI156,"対象外",IF(AL160&gt;=AI154,"OK","NG"))</f>
        <v>対象外</v>
      </c>
    </row>
    <row r="162" spans="2:38" hidden="1" x14ac:dyDescent="0.45">
      <c r="B162" s="45" t="s">
        <v>26</v>
      </c>
      <c r="C162" s="46" t="e">
        <f t="shared" ref="C162:AG162" si="66">IF(AND(DAY(C154)&gt;=22,DAY(C154)&lt;=28,C155="土"),1,0)</f>
        <v>#VALUE!</v>
      </c>
      <c r="D162" s="46" t="e">
        <f t="shared" si="66"/>
        <v>#VALUE!</v>
      </c>
      <c r="E162" s="46" t="e">
        <f t="shared" si="66"/>
        <v>#VALUE!</v>
      </c>
      <c r="F162" s="46" t="e">
        <f t="shared" si="66"/>
        <v>#VALUE!</v>
      </c>
      <c r="G162" s="46" t="e">
        <f t="shared" si="66"/>
        <v>#VALUE!</v>
      </c>
      <c r="H162" s="46" t="e">
        <f t="shared" si="66"/>
        <v>#VALUE!</v>
      </c>
      <c r="I162" s="46" t="e">
        <f t="shared" si="66"/>
        <v>#VALUE!</v>
      </c>
      <c r="J162" s="46" t="e">
        <f t="shared" si="66"/>
        <v>#VALUE!</v>
      </c>
      <c r="K162" s="46" t="e">
        <f t="shared" si="66"/>
        <v>#VALUE!</v>
      </c>
      <c r="L162" s="46" t="e">
        <f t="shared" si="66"/>
        <v>#VALUE!</v>
      </c>
      <c r="M162" s="46" t="e">
        <f t="shared" si="66"/>
        <v>#VALUE!</v>
      </c>
      <c r="N162" s="46" t="e">
        <f t="shared" si="66"/>
        <v>#VALUE!</v>
      </c>
      <c r="O162" s="46" t="e">
        <f t="shared" si="66"/>
        <v>#VALUE!</v>
      </c>
      <c r="P162" s="46" t="e">
        <f t="shared" si="66"/>
        <v>#VALUE!</v>
      </c>
      <c r="Q162" s="46" t="e">
        <f t="shared" si="66"/>
        <v>#VALUE!</v>
      </c>
      <c r="R162" s="46" t="e">
        <f t="shared" si="66"/>
        <v>#VALUE!</v>
      </c>
      <c r="S162" s="46" t="e">
        <f t="shared" si="66"/>
        <v>#VALUE!</v>
      </c>
      <c r="T162" s="46" t="e">
        <f t="shared" si="66"/>
        <v>#VALUE!</v>
      </c>
      <c r="U162" s="46" t="e">
        <f t="shared" si="66"/>
        <v>#VALUE!</v>
      </c>
      <c r="V162" s="46" t="e">
        <f t="shared" si="66"/>
        <v>#VALUE!</v>
      </c>
      <c r="W162" s="46" t="e">
        <f t="shared" si="66"/>
        <v>#VALUE!</v>
      </c>
      <c r="X162" s="46" t="e">
        <f t="shared" si="66"/>
        <v>#VALUE!</v>
      </c>
      <c r="Y162" s="46" t="e">
        <f t="shared" si="66"/>
        <v>#VALUE!</v>
      </c>
      <c r="Z162" s="46" t="e">
        <f t="shared" si="66"/>
        <v>#VALUE!</v>
      </c>
      <c r="AA162" s="46" t="e">
        <f t="shared" si="66"/>
        <v>#VALUE!</v>
      </c>
      <c r="AB162" s="46" t="e">
        <f t="shared" si="66"/>
        <v>#VALUE!</v>
      </c>
      <c r="AC162" s="46" t="e">
        <f t="shared" si="66"/>
        <v>#VALUE!</v>
      </c>
      <c r="AD162" s="46" t="e">
        <f t="shared" si="66"/>
        <v>#VALUE!</v>
      </c>
      <c r="AE162" s="46" t="e">
        <f t="shared" si="66"/>
        <v>#VALUE!</v>
      </c>
      <c r="AF162" s="46" t="e">
        <f t="shared" si="66"/>
        <v>#VALUE!</v>
      </c>
      <c r="AG162" s="46" t="e">
        <f t="shared" si="66"/>
        <v>#VALUE!</v>
      </c>
      <c r="AH162" s="47" t="s">
        <v>27</v>
      </c>
      <c r="AI162" s="48">
        <f>_xlfn.AGGREGATE(9,6,C162:AG162)</f>
        <v>0</v>
      </c>
      <c r="AJ162" s="38"/>
      <c r="AK162" s="4"/>
      <c r="AL162" s="6"/>
    </row>
    <row r="163" spans="2:38" hidden="1" x14ac:dyDescent="0.45">
      <c r="B163" s="45" t="s">
        <v>28</v>
      </c>
      <c r="C163" s="49" t="e">
        <f t="shared" ref="C163:AG163" si="67">IF(AND(DAY(C154)&gt;=22,DAY(C154)&lt;=28,C155="土",OR(C160="休",C160="雨")),1,0)</f>
        <v>#VALUE!</v>
      </c>
      <c r="D163" s="49" t="e">
        <f t="shared" si="67"/>
        <v>#VALUE!</v>
      </c>
      <c r="E163" s="49" t="e">
        <f t="shared" si="67"/>
        <v>#VALUE!</v>
      </c>
      <c r="F163" s="49" t="e">
        <f t="shared" si="67"/>
        <v>#VALUE!</v>
      </c>
      <c r="G163" s="49" t="e">
        <f t="shared" si="67"/>
        <v>#VALUE!</v>
      </c>
      <c r="H163" s="49" t="e">
        <f t="shared" si="67"/>
        <v>#VALUE!</v>
      </c>
      <c r="I163" s="49" t="e">
        <f t="shared" si="67"/>
        <v>#VALUE!</v>
      </c>
      <c r="J163" s="49" t="e">
        <f t="shared" si="67"/>
        <v>#VALUE!</v>
      </c>
      <c r="K163" s="49" t="e">
        <f t="shared" si="67"/>
        <v>#VALUE!</v>
      </c>
      <c r="L163" s="49" t="e">
        <f t="shared" si="67"/>
        <v>#VALUE!</v>
      </c>
      <c r="M163" s="49" t="e">
        <f t="shared" si="67"/>
        <v>#VALUE!</v>
      </c>
      <c r="N163" s="49" t="e">
        <f t="shared" si="67"/>
        <v>#VALUE!</v>
      </c>
      <c r="O163" s="49" t="e">
        <f t="shared" si="67"/>
        <v>#VALUE!</v>
      </c>
      <c r="P163" s="49" t="e">
        <f t="shared" si="67"/>
        <v>#VALUE!</v>
      </c>
      <c r="Q163" s="49" t="e">
        <f t="shared" si="67"/>
        <v>#VALUE!</v>
      </c>
      <c r="R163" s="49" t="e">
        <f t="shared" si="67"/>
        <v>#VALUE!</v>
      </c>
      <c r="S163" s="49" t="e">
        <f t="shared" si="67"/>
        <v>#VALUE!</v>
      </c>
      <c r="T163" s="49" t="e">
        <f t="shared" si="67"/>
        <v>#VALUE!</v>
      </c>
      <c r="U163" s="49" t="e">
        <f t="shared" si="67"/>
        <v>#VALUE!</v>
      </c>
      <c r="V163" s="49" t="e">
        <f t="shared" si="67"/>
        <v>#VALUE!</v>
      </c>
      <c r="W163" s="49" t="e">
        <f t="shared" si="67"/>
        <v>#VALUE!</v>
      </c>
      <c r="X163" s="49" t="e">
        <f t="shared" si="67"/>
        <v>#VALUE!</v>
      </c>
      <c r="Y163" s="49" t="e">
        <f t="shared" si="67"/>
        <v>#VALUE!</v>
      </c>
      <c r="Z163" s="49" t="e">
        <f t="shared" si="67"/>
        <v>#VALUE!</v>
      </c>
      <c r="AA163" s="49" t="e">
        <f t="shared" si="67"/>
        <v>#VALUE!</v>
      </c>
      <c r="AB163" s="49" t="e">
        <f t="shared" si="67"/>
        <v>#VALUE!</v>
      </c>
      <c r="AC163" s="49" t="e">
        <f t="shared" si="67"/>
        <v>#VALUE!</v>
      </c>
      <c r="AD163" s="49" t="e">
        <f t="shared" si="67"/>
        <v>#VALUE!</v>
      </c>
      <c r="AE163" s="49" t="e">
        <f t="shared" si="67"/>
        <v>#VALUE!</v>
      </c>
      <c r="AF163" s="49" t="e">
        <f t="shared" si="67"/>
        <v>#VALUE!</v>
      </c>
      <c r="AG163" s="49" t="e">
        <f t="shared" si="67"/>
        <v>#VALUE!</v>
      </c>
      <c r="AH163" s="50" t="s">
        <v>29</v>
      </c>
      <c r="AI163" s="48">
        <f>_xlfn.AGGREGATE(9,6,C163:AG163)</f>
        <v>0</v>
      </c>
      <c r="AJ163" s="38"/>
      <c r="AK163" s="4"/>
      <c r="AL163" s="6"/>
    </row>
    <row r="164" spans="2:38" hidden="1" x14ac:dyDescent="0.45">
      <c r="B164" s="45" t="s">
        <v>30</v>
      </c>
      <c r="C164" s="46" t="e">
        <f>IF(AND(DAY(C154)&gt;=8,DAY(C154)&lt;=14,C155="土"),1,0)</f>
        <v>#VALUE!</v>
      </c>
      <c r="D164" s="46" t="e">
        <f>IF(AND(DAY(D154)&gt;=8,DAY(D154)&lt;=14,D155="土"),1,0)</f>
        <v>#VALUE!</v>
      </c>
      <c r="E164" s="46" t="e">
        <f t="shared" ref="E164:AG164" si="68">IF(AND(DAY(E154)&gt;=8,DAY(E154)&lt;=14,E155="土"),1,0)</f>
        <v>#VALUE!</v>
      </c>
      <c r="F164" s="46" t="e">
        <f t="shared" si="68"/>
        <v>#VALUE!</v>
      </c>
      <c r="G164" s="46" t="e">
        <f t="shared" si="68"/>
        <v>#VALUE!</v>
      </c>
      <c r="H164" s="46" t="e">
        <f t="shared" si="68"/>
        <v>#VALUE!</v>
      </c>
      <c r="I164" s="46" t="e">
        <f t="shared" si="68"/>
        <v>#VALUE!</v>
      </c>
      <c r="J164" s="46" t="e">
        <f t="shared" si="68"/>
        <v>#VALUE!</v>
      </c>
      <c r="K164" s="46" t="e">
        <f t="shared" si="68"/>
        <v>#VALUE!</v>
      </c>
      <c r="L164" s="46" t="e">
        <f t="shared" si="68"/>
        <v>#VALUE!</v>
      </c>
      <c r="M164" s="46" t="e">
        <f t="shared" si="68"/>
        <v>#VALUE!</v>
      </c>
      <c r="N164" s="46" t="e">
        <f t="shared" si="68"/>
        <v>#VALUE!</v>
      </c>
      <c r="O164" s="46" t="e">
        <f t="shared" si="68"/>
        <v>#VALUE!</v>
      </c>
      <c r="P164" s="46" t="e">
        <f t="shared" si="68"/>
        <v>#VALUE!</v>
      </c>
      <c r="Q164" s="46" t="e">
        <f t="shared" si="68"/>
        <v>#VALUE!</v>
      </c>
      <c r="R164" s="46" t="e">
        <f t="shared" si="68"/>
        <v>#VALUE!</v>
      </c>
      <c r="S164" s="46" t="e">
        <f t="shared" si="68"/>
        <v>#VALUE!</v>
      </c>
      <c r="T164" s="46" t="e">
        <f t="shared" si="68"/>
        <v>#VALUE!</v>
      </c>
      <c r="U164" s="46" t="e">
        <f t="shared" si="68"/>
        <v>#VALUE!</v>
      </c>
      <c r="V164" s="46" t="e">
        <f t="shared" si="68"/>
        <v>#VALUE!</v>
      </c>
      <c r="W164" s="46" t="e">
        <f t="shared" si="68"/>
        <v>#VALUE!</v>
      </c>
      <c r="X164" s="46" t="e">
        <f t="shared" si="68"/>
        <v>#VALUE!</v>
      </c>
      <c r="Y164" s="46" t="e">
        <f t="shared" si="68"/>
        <v>#VALUE!</v>
      </c>
      <c r="Z164" s="46" t="e">
        <f t="shared" si="68"/>
        <v>#VALUE!</v>
      </c>
      <c r="AA164" s="46" t="e">
        <f t="shared" si="68"/>
        <v>#VALUE!</v>
      </c>
      <c r="AB164" s="46" t="e">
        <f t="shared" si="68"/>
        <v>#VALUE!</v>
      </c>
      <c r="AC164" s="46" t="e">
        <f t="shared" si="68"/>
        <v>#VALUE!</v>
      </c>
      <c r="AD164" s="46" t="e">
        <f t="shared" si="68"/>
        <v>#VALUE!</v>
      </c>
      <c r="AE164" s="46" t="e">
        <f t="shared" si="68"/>
        <v>#VALUE!</v>
      </c>
      <c r="AF164" s="46" t="e">
        <f t="shared" si="68"/>
        <v>#VALUE!</v>
      </c>
      <c r="AG164" s="46" t="e">
        <f t="shared" si="68"/>
        <v>#VALUE!</v>
      </c>
      <c r="AH164" s="47" t="s">
        <v>27</v>
      </c>
      <c r="AI164" s="48">
        <f>_xlfn.AGGREGATE(9,6,C164:AG164)</f>
        <v>0</v>
      </c>
      <c r="AJ164" s="38"/>
      <c r="AK164" s="4"/>
      <c r="AL164" s="6"/>
    </row>
    <row r="165" spans="2:38" hidden="1" x14ac:dyDescent="0.45">
      <c r="B165" s="45" t="s">
        <v>31</v>
      </c>
      <c r="C165" s="49" t="e">
        <f>IF(AND(DAY(C154)&gt;=8,DAY(C154)&lt;=14,C155="土",OR(C160="休",C160="雨")),1,0)</f>
        <v>#VALUE!</v>
      </c>
      <c r="D165" s="49" t="e">
        <f>IF(AND(DAY(D154)&gt;=8,DAY(D154)&lt;=14,D155="土",OR(D160="休",D160="雨")),1,0)</f>
        <v>#VALUE!</v>
      </c>
      <c r="E165" s="49" t="e">
        <f t="shared" ref="E165:AG165" si="69">IF(AND(DAY(E154)&gt;=8,DAY(E154)&lt;=14,E155="土",OR(E160="休",E160="雨")),1,0)</f>
        <v>#VALUE!</v>
      </c>
      <c r="F165" s="49" t="e">
        <f t="shared" si="69"/>
        <v>#VALUE!</v>
      </c>
      <c r="G165" s="49" t="e">
        <f t="shared" si="69"/>
        <v>#VALUE!</v>
      </c>
      <c r="H165" s="49" t="e">
        <f t="shared" si="69"/>
        <v>#VALUE!</v>
      </c>
      <c r="I165" s="49" t="e">
        <f t="shared" si="69"/>
        <v>#VALUE!</v>
      </c>
      <c r="J165" s="49" t="e">
        <f t="shared" si="69"/>
        <v>#VALUE!</v>
      </c>
      <c r="K165" s="49" t="e">
        <f t="shared" si="69"/>
        <v>#VALUE!</v>
      </c>
      <c r="L165" s="49" t="e">
        <f t="shared" si="69"/>
        <v>#VALUE!</v>
      </c>
      <c r="M165" s="49" t="e">
        <f t="shared" si="69"/>
        <v>#VALUE!</v>
      </c>
      <c r="N165" s="49" t="e">
        <f t="shared" si="69"/>
        <v>#VALUE!</v>
      </c>
      <c r="O165" s="49" t="e">
        <f t="shared" si="69"/>
        <v>#VALUE!</v>
      </c>
      <c r="P165" s="49" t="e">
        <f t="shared" si="69"/>
        <v>#VALUE!</v>
      </c>
      <c r="Q165" s="49" t="e">
        <f t="shared" si="69"/>
        <v>#VALUE!</v>
      </c>
      <c r="R165" s="49" t="e">
        <f t="shared" si="69"/>
        <v>#VALUE!</v>
      </c>
      <c r="S165" s="49" t="e">
        <f t="shared" si="69"/>
        <v>#VALUE!</v>
      </c>
      <c r="T165" s="49" t="e">
        <f t="shared" si="69"/>
        <v>#VALUE!</v>
      </c>
      <c r="U165" s="49" t="e">
        <f t="shared" si="69"/>
        <v>#VALUE!</v>
      </c>
      <c r="V165" s="49" t="e">
        <f t="shared" si="69"/>
        <v>#VALUE!</v>
      </c>
      <c r="W165" s="49" t="e">
        <f t="shared" si="69"/>
        <v>#VALUE!</v>
      </c>
      <c r="X165" s="49" t="e">
        <f t="shared" si="69"/>
        <v>#VALUE!</v>
      </c>
      <c r="Y165" s="49" t="e">
        <f t="shared" si="69"/>
        <v>#VALUE!</v>
      </c>
      <c r="Z165" s="49" t="e">
        <f t="shared" si="69"/>
        <v>#VALUE!</v>
      </c>
      <c r="AA165" s="49" t="e">
        <f t="shared" si="69"/>
        <v>#VALUE!</v>
      </c>
      <c r="AB165" s="49" t="e">
        <f t="shared" si="69"/>
        <v>#VALUE!</v>
      </c>
      <c r="AC165" s="49" t="e">
        <f t="shared" si="69"/>
        <v>#VALUE!</v>
      </c>
      <c r="AD165" s="49" t="e">
        <f t="shared" si="69"/>
        <v>#VALUE!</v>
      </c>
      <c r="AE165" s="49" t="e">
        <f t="shared" si="69"/>
        <v>#VALUE!</v>
      </c>
      <c r="AF165" s="49" t="e">
        <f t="shared" si="69"/>
        <v>#VALUE!</v>
      </c>
      <c r="AG165" s="49" t="e">
        <f t="shared" si="69"/>
        <v>#VALUE!</v>
      </c>
      <c r="AH165" s="50" t="s">
        <v>29</v>
      </c>
      <c r="AI165" s="48">
        <f>_xlfn.AGGREGATE(9,6,C165:AG165)</f>
        <v>0</v>
      </c>
      <c r="AJ165" s="38"/>
      <c r="AK165" s="4"/>
      <c r="AL165" s="6"/>
    </row>
    <row r="166" spans="2:38" s="35" customFormat="1" ht="13.2" x14ac:dyDescent="0.45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I166" s="59"/>
      <c r="AL166" s="58"/>
    </row>
    <row r="167" spans="2:38" hidden="1" x14ac:dyDescent="0.45">
      <c r="B167" s="2"/>
      <c r="C167" s="2" t="e">
        <f>YEAR(C170)</f>
        <v>#VALUE!</v>
      </c>
      <c r="D167" s="2" t="e">
        <f>MONTH(C170)</f>
        <v>#VALUE!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4"/>
      <c r="AI167" s="2"/>
      <c r="AJ167" s="4"/>
      <c r="AK167" s="4"/>
      <c r="AL167" s="6"/>
    </row>
    <row r="168" spans="2:38" x14ac:dyDescent="0.45">
      <c r="B168" s="7" t="s">
        <v>16</v>
      </c>
      <c r="C168" s="121" t="e">
        <f>C170</f>
        <v>#VALUE!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3"/>
      <c r="AJ168" s="4"/>
      <c r="AK168" s="4"/>
      <c r="AL168" s="6"/>
    </row>
    <row r="169" spans="2:38" hidden="1" x14ac:dyDescent="0.45">
      <c r="B169" s="52"/>
      <c r="C169" s="31" t="e">
        <f>DATE($C167,$D167,1)</f>
        <v>#VALUE!</v>
      </c>
      <c r="D169" s="31" t="e">
        <f t="shared" ref="D169:AG169" si="70">C169+1</f>
        <v>#VALUE!</v>
      </c>
      <c r="E169" s="31" t="e">
        <f t="shared" si="70"/>
        <v>#VALUE!</v>
      </c>
      <c r="F169" s="31" t="e">
        <f t="shared" si="70"/>
        <v>#VALUE!</v>
      </c>
      <c r="G169" s="31" t="e">
        <f t="shared" si="70"/>
        <v>#VALUE!</v>
      </c>
      <c r="H169" s="31" t="e">
        <f t="shared" si="70"/>
        <v>#VALUE!</v>
      </c>
      <c r="I169" s="31" t="e">
        <f t="shared" si="70"/>
        <v>#VALUE!</v>
      </c>
      <c r="J169" s="31" t="e">
        <f t="shared" si="70"/>
        <v>#VALUE!</v>
      </c>
      <c r="K169" s="31" t="e">
        <f t="shared" si="70"/>
        <v>#VALUE!</v>
      </c>
      <c r="L169" s="31" t="e">
        <f t="shared" si="70"/>
        <v>#VALUE!</v>
      </c>
      <c r="M169" s="31" t="e">
        <f t="shared" si="70"/>
        <v>#VALUE!</v>
      </c>
      <c r="N169" s="31" t="e">
        <f t="shared" si="70"/>
        <v>#VALUE!</v>
      </c>
      <c r="O169" s="31" t="e">
        <f t="shared" si="70"/>
        <v>#VALUE!</v>
      </c>
      <c r="P169" s="31" t="e">
        <f t="shared" si="70"/>
        <v>#VALUE!</v>
      </c>
      <c r="Q169" s="31" t="e">
        <f t="shared" si="70"/>
        <v>#VALUE!</v>
      </c>
      <c r="R169" s="31" t="e">
        <f t="shared" si="70"/>
        <v>#VALUE!</v>
      </c>
      <c r="S169" s="31" t="e">
        <f t="shared" si="70"/>
        <v>#VALUE!</v>
      </c>
      <c r="T169" s="31" t="e">
        <f t="shared" si="70"/>
        <v>#VALUE!</v>
      </c>
      <c r="U169" s="31" t="e">
        <f t="shared" si="70"/>
        <v>#VALUE!</v>
      </c>
      <c r="V169" s="31" t="e">
        <f t="shared" si="70"/>
        <v>#VALUE!</v>
      </c>
      <c r="W169" s="31" t="e">
        <f t="shared" si="70"/>
        <v>#VALUE!</v>
      </c>
      <c r="X169" s="31" t="e">
        <f t="shared" si="70"/>
        <v>#VALUE!</v>
      </c>
      <c r="Y169" s="31" t="e">
        <f t="shared" si="70"/>
        <v>#VALUE!</v>
      </c>
      <c r="Z169" s="31" t="e">
        <f t="shared" si="70"/>
        <v>#VALUE!</v>
      </c>
      <c r="AA169" s="31" t="e">
        <f t="shared" si="70"/>
        <v>#VALUE!</v>
      </c>
      <c r="AB169" s="31" t="e">
        <f t="shared" si="70"/>
        <v>#VALUE!</v>
      </c>
      <c r="AC169" s="31" t="e">
        <f t="shared" si="70"/>
        <v>#VALUE!</v>
      </c>
      <c r="AD169" s="31" t="e">
        <f t="shared" si="70"/>
        <v>#VALUE!</v>
      </c>
      <c r="AE169" s="31" t="e">
        <f t="shared" si="70"/>
        <v>#VALUE!</v>
      </c>
      <c r="AF169" s="31" t="e">
        <f t="shared" si="70"/>
        <v>#VALUE!</v>
      </c>
      <c r="AG169" s="31" t="e">
        <f t="shared" si="70"/>
        <v>#VALUE!</v>
      </c>
      <c r="AH169" s="53"/>
      <c r="AI169" s="54"/>
      <c r="AJ169" s="4"/>
      <c r="AK169" s="4"/>
      <c r="AL169" s="6"/>
    </row>
    <row r="170" spans="2:38" x14ac:dyDescent="0.45">
      <c r="B170" s="55" t="s">
        <v>17</v>
      </c>
      <c r="C170" s="56" t="e">
        <f>IF(EDATE(C153,1)&gt;$G$5,"",EDATE(C153,1))</f>
        <v>#VALUE!</v>
      </c>
      <c r="D170" s="31" t="e">
        <f t="shared" ref="D170:AG170" si="71">IF(D169&gt;$G$5,"",IF(C170=EOMONTH(DATE($C167,$D167,1),0),"",IF(C170="","",C170+1)))</f>
        <v>#VALUE!</v>
      </c>
      <c r="E170" s="31" t="e">
        <f t="shared" si="71"/>
        <v>#VALUE!</v>
      </c>
      <c r="F170" s="31" t="e">
        <f t="shared" si="71"/>
        <v>#VALUE!</v>
      </c>
      <c r="G170" s="31" t="e">
        <f t="shared" si="71"/>
        <v>#VALUE!</v>
      </c>
      <c r="H170" s="31" t="e">
        <f t="shared" si="71"/>
        <v>#VALUE!</v>
      </c>
      <c r="I170" s="31" t="e">
        <f t="shared" si="71"/>
        <v>#VALUE!</v>
      </c>
      <c r="J170" s="31" t="e">
        <f t="shared" si="71"/>
        <v>#VALUE!</v>
      </c>
      <c r="K170" s="31" t="e">
        <f t="shared" si="71"/>
        <v>#VALUE!</v>
      </c>
      <c r="L170" s="31" t="e">
        <f t="shared" si="71"/>
        <v>#VALUE!</v>
      </c>
      <c r="M170" s="31" t="e">
        <f t="shared" si="71"/>
        <v>#VALUE!</v>
      </c>
      <c r="N170" s="31" t="e">
        <f t="shared" si="71"/>
        <v>#VALUE!</v>
      </c>
      <c r="O170" s="31" t="e">
        <f t="shared" si="71"/>
        <v>#VALUE!</v>
      </c>
      <c r="P170" s="31" t="e">
        <f t="shared" si="71"/>
        <v>#VALUE!</v>
      </c>
      <c r="Q170" s="31" t="e">
        <f t="shared" si="71"/>
        <v>#VALUE!</v>
      </c>
      <c r="R170" s="31" t="e">
        <f t="shared" si="71"/>
        <v>#VALUE!</v>
      </c>
      <c r="S170" s="31" t="e">
        <f t="shared" si="71"/>
        <v>#VALUE!</v>
      </c>
      <c r="T170" s="31" t="e">
        <f t="shared" si="71"/>
        <v>#VALUE!</v>
      </c>
      <c r="U170" s="31" t="e">
        <f t="shared" si="71"/>
        <v>#VALUE!</v>
      </c>
      <c r="V170" s="31" t="e">
        <f t="shared" si="71"/>
        <v>#VALUE!</v>
      </c>
      <c r="W170" s="31" t="e">
        <f t="shared" si="71"/>
        <v>#VALUE!</v>
      </c>
      <c r="X170" s="31" t="e">
        <f t="shared" si="71"/>
        <v>#VALUE!</v>
      </c>
      <c r="Y170" s="31" t="e">
        <f t="shared" si="71"/>
        <v>#VALUE!</v>
      </c>
      <c r="Z170" s="31" t="e">
        <f t="shared" si="71"/>
        <v>#VALUE!</v>
      </c>
      <c r="AA170" s="31" t="e">
        <f t="shared" si="71"/>
        <v>#VALUE!</v>
      </c>
      <c r="AB170" s="31" t="e">
        <f t="shared" si="71"/>
        <v>#VALUE!</v>
      </c>
      <c r="AC170" s="31" t="e">
        <f t="shared" si="71"/>
        <v>#VALUE!</v>
      </c>
      <c r="AD170" s="31" t="e">
        <f t="shared" si="71"/>
        <v>#VALUE!</v>
      </c>
      <c r="AE170" s="31" t="e">
        <f t="shared" si="71"/>
        <v>#VALUE!</v>
      </c>
      <c r="AF170" s="31" t="e">
        <f t="shared" si="71"/>
        <v>#VALUE!</v>
      </c>
      <c r="AG170" s="31" t="e">
        <f t="shared" si="71"/>
        <v>#VALUE!</v>
      </c>
      <c r="AH170" s="32" t="s">
        <v>18</v>
      </c>
      <c r="AI170" s="33">
        <f>+COUNTIFS(C171:AG171,"土",C172:AG172,"")+COUNTIFS(C171:AG171,"日",C172:AG172,"")</f>
        <v>0</v>
      </c>
      <c r="AJ170" s="4"/>
      <c r="AK170" s="4"/>
      <c r="AL170" s="6"/>
    </row>
    <row r="171" spans="2:38" s="35" customFormat="1" ht="13.2" x14ac:dyDescent="0.45">
      <c r="B171" s="57" t="s">
        <v>19</v>
      </c>
      <c r="C171" s="34" t="str">
        <f>IFERROR(TEXT(WEEKDAY(+C170),"aaa"),"")</f>
        <v/>
      </c>
      <c r="D171" s="34" t="str">
        <f t="shared" ref="D171:AG171" si="72">IFERROR(TEXT(WEEKDAY(+D170),"aaa"),"")</f>
        <v/>
      </c>
      <c r="E171" s="34" t="str">
        <f t="shared" si="72"/>
        <v/>
      </c>
      <c r="F171" s="34" t="str">
        <f t="shared" si="72"/>
        <v/>
      </c>
      <c r="G171" s="34" t="str">
        <f t="shared" si="72"/>
        <v/>
      </c>
      <c r="H171" s="34" t="str">
        <f t="shared" si="72"/>
        <v/>
      </c>
      <c r="I171" s="34" t="str">
        <f t="shared" si="72"/>
        <v/>
      </c>
      <c r="J171" s="34" t="str">
        <f t="shared" si="72"/>
        <v/>
      </c>
      <c r="K171" s="34" t="str">
        <f t="shared" si="72"/>
        <v/>
      </c>
      <c r="L171" s="34" t="str">
        <f t="shared" si="72"/>
        <v/>
      </c>
      <c r="M171" s="34" t="str">
        <f t="shared" si="72"/>
        <v/>
      </c>
      <c r="N171" s="34" t="str">
        <f t="shared" si="72"/>
        <v/>
      </c>
      <c r="O171" s="34" t="str">
        <f t="shared" si="72"/>
        <v/>
      </c>
      <c r="P171" s="34" t="str">
        <f t="shared" si="72"/>
        <v/>
      </c>
      <c r="Q171" s="34" t="str">
        <f t="shared" si="72"/>
        <v/>
      </c>
      <c r="R171" s="34" t="str">
        <f t="shared" si="72"/>
        <v/>
      </c>
      <c r="S171" s="34" t="str">
        <f t="shared" si="72"/>
        <v/>
      </c>
      <c r="T171" s="34" t="str">
        <f t="shared" si="72"/>
        <v/>
      </c>
      <c r="U171" s="34" t="str">
        <f t="shared" si="72"/>
        <v/>
      </c>
      <c r="V171" s="34" t="str">
        <f t="shared" si="72"/>
        <v/>
      </c>
      <c r="W171" s="34" t="str">
        <f t="shared" si="72"/>
        <v/>
      </c>
      <c r="X171" s="34" t="str">
        <f t="shared" si="72"/>
        <v/>
      </c>
      <c r="Y171" s="34" t="str">
        <f t="shared" si="72"/>
        <v/>
      </c>
      <c r="Z171" s="34" t="str">
        <f t="shared" si="72"/>
        <v/>
      </c>
      <c r="AA171" s="34" t="str">
        <f t="shared" si="72"/>
        <v/>
      </c>
      <c r="AB171" s="34" t="str">
        <f t="shared" si="72"/>
        <v/>
      </c>
      <c r="AC171" s="34" t="str">
        <f t="shared" si="72"/>
        <v/>
      </c>
      <c r="AD171" s="34" t="str">
        <f t="shared" si="72"/>
        <v/>
      </c>
      <c r="AE171" s="34" t="str">
        <f t="shared" si="72"/>
        <v/>
      </c>
      <c r="AF171" s="34" t="str">
        <f t="shared" si="72"/>
        <v/>
      </c>
      <c r="AG171" s="34" t="str">
        <f t="shared" si="72"/>
        <v/>
      </c>
      <c r="AH171" s="32" t="s">
        <v>20</v>
      </c>
      <c r="AI171" s="33">
        <f>+COUNTIF(C172:AG172,"夏休")+COUNTIF(C172:AG172,"冬休")+COUNTIF(C172:AG172,"中止")</f>
        <v>0</v>
      </c>
      <c r="AL171" s="58"/>
    </row>
    <row r="172" spans="2:38" s="35" customFormat="1" ht="13.5" customHeight="1" x14ac:dyDescent="0.45">
      <c r="B172" s="124" t="s">
        <v>21</v>
      </c>
      <c r="C172" s="126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8"/>
      <c r="AH172" s="36" t="s">
        <v>1</v>
      </c>
      <c r="AI172" s="37">
        <f>COUNT(C170:AG170)-AI171</f>
        <v>0</v>
      </c>
      <c r="AL172" s="58"/>
    </row>
    <row r="173" spans="2:38" s="35" customFormat="1" ht="13.5" customHeight="1" x14ac:dyDescent="0.45">
      <c r="B173" s="125"/>
      <c r="C173" s="126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8"/>
      <c r="AH173" s="36" t="s">
        <v>22</v>
      </c>
      <c r="AI173" s="37">
        <f>+COUNTIF(C174:AG175,"休")</f>
        <v>0</v>
      </c>
      <c r="AJ173" s="38" t="e">
        <f>IF(AI174&gt;0.285,"",IF(AI173&lt;AI170,"←計画日数が足りません",""))</f>
        <v>#DIV/0!</v>
      </c>
      <c r="AL173" s="58"/>
    </row>
    <row r="174" spans="2:38" s="35" customFormat="1" ht="13.5" customHeight="1" x14ac:dyDescent="0.45">
      <c r="B174" s="119" t="s">
        <v>7</v>
      </c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2"/>
      <c r="AH174" s="36" t="s">
        <v>23</v>
      </c>
      <c r="AI174" s="39" t="e">
        <f>+AI173/AI172</f>
        <v>#DIV/0!</v>
      </c>
      <c r="AL174" s="58"/>
    </row>
    <row r="175" spans="2:38" s="35" customFormat="1" ht="13.2" x14ac:dyDescent="0.45">
      <c r="B175" s="119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2"/>
      <c r="AH175" s="36" t="s">
        <v>2</v>
      </c>
      <c r="AI175" s="37">
        <f>+COUNTA(C176:AG177)</f>
        <v>0</v>
      </c>
      <c r="AL175" s="58"/>
    </row>
    <row r="176" spans="2:38" s="35" customFormat="1" ht="13.2" x14ac:dyDescent="0.45">
      <c r="B176" s="113" t="s">
        <v>10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7"/>
      <c r="AH176" s="40" t="s">
        <v>24</v>
      </c>
      <c r="AI176" s="41" t="e">
        <f>+AI175/AI172</f>
        <v>#DIV/0!</v>
      </c>
      <c r="AL176" s="23">
        <f>+COUNTIF(C174:AG175,"休")</f>
        <v>0</v>
      </c>
    </row>
    <row r="177" spans="2:38" s="35" customFormat="1" ht="13.2" x14ac:dyDescent="0.45">
      <c r="B177" s="114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08"/>
      <c r="AH177" s="42" t="s">
        <v>25</v>
      </c>
      <c r="AI177" s="43" t="str">
        <f>IF(7&gt;AI172,"対象外",IF(OR(AI176&gt;=0.285,AI175&gt;=AI170),"OK","NG"))</f>
        <v>対象外</v>
      </c>
      <c r="AJ177" s="3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44" t="str">
        <f>IF(7&gt;AI172,"対象外",IF(AL176&gt;=AI170,"OK","NG"))</f>
        <v>対象外</v>
      </c>
    </row>
    <row r="178" spans="2:38" hidden="1" x14ac:dyDescent="0.45">
      <c r="B178" s="45" t="s">
        <v>26</v>
      </c>
      <c r="C178" s="46" t="e">
        <f t="shared" ref="C178:AG178" si="73">IF(AND(DAY(C170)&gt;=22,DAY(C170)&lt;=28,C171="土"),1,0)</f>
        <v>#VALUE!</v>
      </c>
      <c r="D178" s="46" t="e">
        <f t="shared" si="73"/>
        <v>#VALUE!</v>
      </c>
      <c r="E178" s="46" t="e">
        <f t="shared" si="73"/>
        <v>#VALUE!</v>
      </c>
      <c r="F178" s="46" t="e">
        <f t="shared" si="73"/>
        <v>#VALUE!</v>
      </c>
      <c r="G178" s="46" t="e">
        <f t="shared" si="73"/>
        <v>#VALUE!</v>
      </c>
      <c r="H178" s="46" t="e">
        <f t="shared" si="73"/>
        <v>#VALUE!</v>
      </c>
      <c r="I178" s="46" t="e">
        <f t="shared" si="73"/>
        <v>#VALUE!</v>
      </c>
      <c r="J178" s="46" t="e">
        <f t="shared" si="73"/>
        <v>#VALUE!</v>
      </c>
      <c r="K178" s="46" t="e">
        <f t="shared" si="73"/>
        <v>#VALUE!</v>
      </c>
      <c r="L178" s="46" t="e">
        <f t="shared" si="73"/>
        <v>#VALUE!</v>
      </c>
      <c r="M178" s="46" t="e">
        <f t="shared" si="73"/>
        <v>#VALUE!</v>
      </c>
      <c r="N178" s="46" t="e">
        <f t="shared" si="73"/>
        <v>#VALUE!</v>
      </c>
      <c r="O178" s="46" t="e">
        <f t="shared" si="73"/>
        <v>#VALUE!</v>
      </c>
      <c r="P178" s="46" t="e">
        <f t="shared" si="73"/>
        <v>#VALUE!</v>
      </c>
      <c r="Q178" s="46" t="e">
        <f t="shared" si="73"/>
        <v>#VALUE!</v>
      </c>
      <c r="R178" s="46" t="e">
        <f t="shared" si="73"/>
        <v>#VALUE!</v>
      </c>
      <c r="S178" s="46" t="e">
        <f t="shared" si="73"/>
        <v>#VALUE!</v>
      </c>
      <c r="T178" s="46" t="e">
        <f t="shared" si="73"/>
        <v>#VALUE!</v>
      </c>
      <c r="U178" s="46" t="e">
        <f t="shared" si="73"/>
        <v>#VALUE!</v>
      </c>
      <c r="V178" s="46" t="e">
        <f t="shared" si="73"/>
        <v>#VALUE!</v>
      </c>
      <c r="W178" s="46" t="e">
        <f t="shared" si="73"/>
        <v>#VALUE!</v>
      </c>
      <c r="X178" s="46" t="e">
        <f t="shared" si="73"/>
        <v>#VALUE!</v>
      </c>
      <c r="Y178" s="46" t="e">
        <f t="shared" si="73"/>
        <v>#VALUE!</v>
      </c>
      <c r="Z178" s="46" t="e">
        <f t="shared" si="73"/>
        <v>#VALUE!</v>
      </c>
      <c r="AA178" s="46" t="e">
        <f t="shared" si="73"/>
        <v>#VALUE!</v>
      </c>
      <c r="AB178" s="46" t="e">
        <f t="shared" si="73"/>
        <v>#VALUE!</v>
      </c>
      <c r="AC178" s="46" t="e">
        <f t="shared" si="73"/>
        <v>#VALUE!</v>
      </c>
      <c r="AD178" s="46" t="e">
        <f t="shared" si="73"/>
        <v>#VALUE!</v>
      </c>
      <c r="AE178" s="46" t="e">
        <f t="shared" si="73"/>
        <v>#VALUE!</v>
      </c>
      <c r="AF178" s="46" t="e">
        <f t="shared" si="73"/>
        <v>#VALUE!</v>
      </c>
      <c r="AG178" s="46" t="e">
        <f t="shared" si="73"/>
        <v>#VALUE!</v>
      </c>
      <c r="AH178" s="47" t="s">
        <v>27</v>
      </c>
      <c r="AI178" s="48">
        <f>_xlfn.AGGREGATE(9,6,C178:AG178)</f>
        <v>0</v>
      </c>
      <c r="AJ178" s="38"/>
      <c r="AK178" s="4"/>
      <c r="AL178" s="6"/>
    </row>
    <row r="179" spans="2:38" hidden="1" x14ac:dyDescent="0.45">
      <c r="B179" s="45" t="s">
        <v>28</v>
      </c>
      <c r="C179" s="49" t="e">
        <f t="shared" ref="C179:AG179" si="74">IF(AND(DAY(C170)&gt;=22,DAY(C170)&lt;=28,C171="土",OR(C176="休",C176="雨")),1,0)</f>
        <v>#VALUE!</v>
      </c>
      <c r="D179" s="49" t="e">
        <f t="shared" si="74"/>
        <v>#VALUE!</v>
      </c>
      <c r="E179" s="49" t="e">
        <f t="shared" si="74"/>
        <v>#VALUE!</v>
      </c>
      <c r="F179" s="49" t="e">
        <f t="shared" si="74"/>
        <v>#VALUE!</v>
      </c>
      <c r="G179" s="49" t="e">
        <f t="shared" si="74"/>
        <v>#VALUE!</v>
      </c>
      <c r="H179" s="49" t="e">
        <f t="shared" si="74"/>
        <v>#VALUE!</v>
      </c>
      <c r="I179" s="49" t="e">
        <f t="shared" si="74"/>
        <v>#VALUE!</v>
      </c>
      <c r="J179" s="49" t="e">
        <f t="shared" si="74"/>
        <v>#VALUE!</v>
      </c>
      <c r="K179" s="49" t="e">
        <f t="shared" si="74"/>
        <v>#VALUE!</v>
      </c>
      <c r="L179" s="49" t="e">
        <f t="shared" si="74"/>
        <v>#VALUE!</v>
      </c>
      <c r="M179" s="49" t="e">
        <f t="shared" si="74"/>
        <v>#VALUE!</v>
      </c>
      <c r="N179" s="49" t="e">
        <f t="shared" si="74"/>
        <v>#VALUE!</v>
      </c>
      <c r="O179" s="49" t="e">
        <f t="shared" si="74"/>
        <v>#VALUE!</v>
      </c>
      <c r="P179" s="49" t="e">
        <f t="shared" si="74"/>
        <v>#VALUE!</v>
      </c>
      <c r="Q179" s="49" t="e">
        <f t="shared" si="74"/>
        <v>#VALUE!</v>
      </c>
      <c r="R179" s="49" t="e">
        <f t="shared" si="74"/>
        <v>#VALUE!</v>
      </c>
      <c r="S179" s="49" t="e">
        <f t="shared" si="74"/>
        <v>#VALUE!</v>
      </c>
      <c r="T179" s="49" t="e">
        <f t="shared" si="74"/>
        <v>#VALUE!</v>
      </c>
      <c r="U179" s="49" t="e">
        <f t="shared" si="74"/>
        <v>#VALUE!</v>
      </c>
      <c r="V179" s="49" t="e">
        <f t="shared" si="74"/>
        <v>#VALUE!</v>
      </c>
      <c r="W179" s="49" t="e">
        <f t="shared" si="74"/>
        <v>#VALUE!</v>
      </c>
      <c r="X179" s="49" t="e">
        <f t="shared" si="74"/>
        <v>#VALUE!</v>
      </c>
      <c r="Y179" s="49" t="e">
        <f t="shared" si="74"/>
        <v>#VALUE!</v>
      </c>
      <c r="Z179" s="49" t="e">
        <f t="shared" si="74"/>
        <v>#VALUE!</v>
      </c>
      <c r="AA179" s="49" t="e">
        <f t="shared" si="74"/>
        <v>#VALUE!</v>
      </c>
      <c r="AB179" s="49" t="e">
        <f t="shared" si="74"/>
        <v>#VALUE!</v>
      </c>
      <c r="AC179" s="49" t="e">
        <f t="shared" si="74"/>
        <v>#VALUE!</v>
      </c>
      <c r="AD179" s="49" t="e">
        <f t="shared" si="74"/>
        <v>#VALUE!</v>
      </c>
      <c r="AE179" s="49" t="e">
        <f t="shared" si="74"/>
        <v>#VALUE!</v>
      </c>
      <c r="AF179" s="49" t="e">
        <f t="shared" si="74"/>
        <v>#VALUE!</v>
      </c>
      <c r="AG179" s="49" t="e">
        <f t="shared" si="74"/>
        <v>#VALUE!</v>
      </c>
      <c r="AH179" s="50" t="s">
        <v>29</v>
      </c>
      <c r="AI179" s="48">
        <f>_xlfn.AGGREGATE(9,6,C179:AG179)</f>
        <v>0</v>
      </c>
      <c r="AJ179" s="38"/>
      <c r="AK179" s="4"/>
      <c r="AL179" s="6"/>
    </row>
    <row r="180" spans="2:38" hidden="1" x14ac:dyDescent="0.45">
      <c r="B180" s="45" t="s">
        <v>30</v>
      </c>
      <c r="C180" s="46" t="e">
        <f>IF(AND(DAY(C170)&gt;=8,DAY(C170)&lt;=14,C171="土"),1,0)</f>
        <v>#VALUE!</v>
      </c>
      <c r="D180" s="46" t="e">
        <f>IF(AND(DAY(D170)&gt;=8,DAY(D170)&lt;=14,D171="土"),1,0)</f>
        <v>#VALUE!</v>
      </c>
      <c r="E180" s="46" t="e">
        <f t="shared" ref="E180:AG180" si="75">IF(AND(DAY(E170)&gt;=8,DAY(E170)&lt;=14,E171="土"),1,0)</f>
        <v>#VALUE!</v>
      </c>
      <c r="F180" s="46" t="e">
        <f t="shared" si="75"/>
        <v>#VALUE!</v>
      </c>
      <c r="G180" s="46" t="e">
        <f t="shared" si="75"/>
        <v>#VALUE!</v>
      </c>
      <c r="H180" s="46" t="e">
        <f t="shared" si="75"/>
        <v>#VALUE!</v>
      </c>
      <c r="I180" s="46" t="e">
        <f t="shared" si="75"/>
        <v>#VALUE!</v>
      </c>
      <c r="J180" s="46" t="e">
        <f t="shared" si="75"/>
        <v>#VALUE!</v>
      </c>
      <c r="K180" s="46" t="e">
        <f t="shared" si="75"/>
        <v>#VALUE!</v>
      </c>
      <c r="L180" s="46" t="e">
        <f t="shared" si="75"/>
        <v>#VALUE!</v>
      </c>
      <c r="M180" s="46" t="e">
        <f t="shared" si="75"/>
        <v>#VALUE!</v>
      </c>
      <c r="N180" s="46" t="e">
        <f t="shared" si="75"/>
        <v>#VALUE!</v>
      </c>
      <c r="O180" s="46" t="e">
        <f t="shared" si="75"/>
        <v>#VALUE!</v>
      </c>
      <c r="P180" s="46" t="e">
        <f t="shared" si="75"/>
        <v>#VALUE!</v>
      </c>
      <c r="Q180" s="46" t="e">
        <f t="shared" si="75"/>
        <v>#VALUE!</v>
      </c>
      <c r="R180" s="46" t="e">
        <f t="shared" si="75"/>
        <v>#VALUE!</v>
      </c>
      <c r="S180" s="46" t="e">
        <f t="shared" si="75"/>
        <v>#VALUE!</v>
      </c>
      <c r="T180" s="46" t="e">
        <f t="shared" si="75"/>
        <v>#VALUE!</v>
      </c>
      <c r="U180" s="46" t="e">
        <f t="shared" si="75"/>
        <v>#VALUE!</v>
      </c>
      <c r="V180" s="46" t="e">
        <f t="shared" si="75"/>
        <v>#VALUE!</v>
      </c>
      <c r="W180" s="46" t="e">
        <f t="shared" si="75"/>
        <v>#VALUE!</v>
      </c>
      <c r="X180" s="46" t="e">
        <f t="shared" si="75"/>
        <v>#VALUE!</v>
      </c>
      <c r="Y180" s="46" t="e">
        <f t="shared" si="75"/>
        <v>#VALUE!</v>
      </c>
      <c r="Z180" s="46" t="e">
        <f t="shared" si="75"/>
        <v>#VALUE!</v>
      </c>
      <c r="AA180" s="46" t="e">
        <f t="shared" si="75"/>
        <v>#VALUE!</v>
      </c>
      <c r="AB180" s="46" t="e">
        <f t="shared" si="75"/>
        <v>#VALUE!</v>
      </c>
      <c r="AC180" s="46" t="e">
        <f t="shared" si="75"/>
        <v>#VALUE!</v>
      </c>
      <c r="AD180" s="46" t="e">
        <f t="shared" si="75"/>
        <v>#VALUE!</v>
      </c>
      <c r="AE180" s="46" t="e">
        <f t="shared" si="75"/>
        <v>#VALUE!</v>
      </c>
      <c r="AF180" s="46" t="e">
        <f t="shared" si="75"/>
        <v>#VALUE!</v>
      </c>
      <c r="AG180" s="46" t="e">
        <f t="shared" si="75"/>
        <v>#VALUE!</v>
      </c>
      <c r="AH180" s="47" t="s">
        <v>27</v>
      </c>
      <c r="AI180" s="48">
        <f>_xlfn.AGGREGATE(9,6,C180:AG180)</f>
        <v>0</v>
      </c>
      <c r="AJ180" s="38"/>
      <c r="AK180" s="4"/>
      <c r="AL180" s="6"/>
    </row>
    <row r="181" spans="2:38" hidden="1" x14ac:dyDescent="0.45">
      <c r="B181" s="45" t="s">
        <v>31</v>
      </c>
      <c r="C181" s="49" t="e">
        <f>IF(AND(DAY(C170)&gt;=8,DAY(C170)&lt;=14,C171="土",OR(C176="休",C176="雨")),1,0)</f>
        <v>#VALUE!</v>
      </c>
      <c r="D181" s="49" t="e">
        <f>IF(AND(DAY(D170)&gt;=8,DAY(D170)&lt;=14,D171="土",OR(D176="休",D176="雨")),1,0)</f>
        <v>#VALUE!</v>
      </c>
      <c r="E181" s="49" t="e">
        <f t="shared" ref="E181:AG181" si="76">IF(AND(DAY(E170)&gt;=8,DAY(E170)&lt;=14,E171="土",OR(E176="休",E176="雨")),1,0)</f>
        <v>#VALUE!</v>
      </c>
      <c r="F181" s="49" t="e">
        <f t="shared" si="76"/>
        <v>#VALUE!</v>
      </c>
      <c r="G181" s="49" t="e">
        <f t="shared" si="76"/>
        <v>#VALUE!</v>
      </c>
      <c r="H181" s="49" t="e">
        <f t="shared" si="76"/>
        <v>#VALUE!</v>
      </c>
      <c r="I181" s="49" t="e">
        <f t="shared" si="76"/>
        <v>#VALUE!</v>
      </c>
      <c r="J181" s="49" t="e">
        <f t="shared" si="76"/>
        <v>#VALUE!</v>
      </c>
      <c r="K181" s="49" t="e">
        <f t="shared" si="76"/>
        <v>#VALUE!</v>
      </c>
      <c r="L181" s="49" t="e">
        <f t="shared" si="76"/>
        <v>#VALUE!</v>
      </c>
      <c r="M181" s="49" t="e">
        <f t="shared" si="76"/>
        <v>#VALUE!</v>
      </c>
      <c r="N181" s="49" t="e">
        <f t="shared" si="76"/>
        <v>#VALUE!</v>
      </c>
      <c r="O181" s="49" t="e">
        <f t="shared" si="76"/>
        <v>#VALUE!</v>
      </c>
      <c r="P181" s="49" t="e">
        <f t="shared" si="76"/>
        <v>#VALUE!</v>
      </c>
      <c r="Q181" s="49" t="e">
        <f t="shared" si="76"/>
        <v>#VALUE!</v>
      </c>
      <c r="R181" s="49" t="e">
        <f t="shared" si="76"/>
        <v>#VALUE!</v>
      </c>
      <c r="S181" s="49" t="e">
        <f t="shared" si="76"/>
        <v>#VALUE!</v>
      </c>
      <c r="T181" s="49" t="e">
        <f t="shared" si="76"/>
        <v>#VALUE!</v>
      </c>
      <c r="U181" s="49" t="e">
        <f t="shared" si="76"/>
        <v>#VALUE!</v>
      </c>
      <c r="V181" s="49" t="e">
        <f t="shared" si="76"/>
        <v>#VALUE!</v>
      </c>
      <c r="W181" s="49" t="e">
        <f t="shared" si="76"/>
        <v>#VALUE!</v>
      </c>
      <c r="X181" s="49" t="e">
        <f t="shared" si="76"/>
        <v>#VALUE!</v>
      </c>
      <c r="Y181" s="49" t="e">
        <f t="shared" si="76"/>
        <v>#VALUE!</v>
      </c>
      <c r="Z181" s="49" t="e">
        <f t="shared" si="76"/>
        <v>#VALUE!</v>
      </c>
      <c r="AA181" s="49" t="e">
        <f t="shared" si="76"/>
        <v>#VALUE!</v>
      </c>
      <c r="AB181" s="49" t="e">
        <f t="shared" si="76"/>
        <v>#VALUE!</v>
      </c>
      <c r="AC181" s="49" t="e">
        <f t="shared" si="76"/>
        <v>#VALUE!</v>
      </c>
      <c r="AD181" s="49" t="e">
        <f t="shared" si="76"/>
        <v>#VALUE!</v>
      </c>
      <c r="AE181" s="49" t="e">
        <f t="shared" si="76"/>
        <v>#VALUE!</v>
      </c>
      <c r="AF181" s="49" t="e">
        <f t="shared" si="76"/>
        <v>#VALUE!</v>
      </c>
      <c r="AG181" s="49" t="e">
        <f t="shared" si="76"/>
        <v>#VALUE!</v>
      </c>
      <c r="AH181" s="50" t="s">
        <v>29</v>
      </c>
      <c r="AI181" s="48">
        <f>_xlfn.AGGREGATE(9,6,C181:AG181)</f>
        <v>0</v>
      </c>
      <c r="AJ181" s="38"/>
      <c r="AK181" s="4"/>
      <c r="AL181" s="6"/>
    </row>
    <row r="182" spans="2:38" s="35" customFormat="1" ht="13.2" x14ac:dyDescent="0.45">
      <c r="B182" s="59"/>
      <c r="C182" s="59"/>
      <c r="D182" s="59"/>
      <c r="E182" s="59"/>
      <c r="F182" s="46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I182" s="59"/>
      <c r="AL182" s="58"/>
    </row>
    <row r="183" spans="2:38" hidden="1" x14ac:dyDescent="0.45">
      <c r="B183" s="2"/>
      <c r="C183" s="2" t="e">
        <f>YEAR(C186)</f>
        <v>#VALUE!</v>
      </c>
      <c r="D183" s="2" t="e">
        <f>MONTH(C186)</f>
        <v>#VALUE!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4"/>
      <c r="AI183" s="2"/>
      <c r="AJ183" s="4"/>
      <c r="AK183" s="4"/>
      <c r="AL183" s="6"/>
    </row>
    <row r="184" spans="2:38" x14ac:dyDescent="0.45">
      <c r="B184" s="7" t="s">
        <v>16</v>
      </c>
      <c r="C184" s="121" t="e">
        <f>C186</f>
        <v>#VALUE!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3"/>
      <c r="AJ184" s="4"/>
      <c r="AK184" s="4"/>
      <c r="AL184" s="6"/>
    </row>
    <row r="185" spans="2:38" hidden="1" x14ac:dyDescent="0.45">
      <c r="B185" s="52"/>
      <c r="C185" s="31" t="e">
        <f>DATE($C183,$D183,1)</f>
        <v>#VALUE!</v>
      </c>
      <c r="D185" s="31" t="e">
        <f t="shared" ref="D185:AG185" si="77">C185+1</f>
        <v>#VALUE!</v>
      </c>
      <c r="E185" s="31" t="e">
        <f t="shared" si="77"/>
        <v>#VALUE!</v>
      </c>
      <c r="F185" s="31" t="e">
        <f t="shared" si="77"/>
        <v>#VALUE!</v>
      </c>
      <c r="G185" s="31" t="e">
        <f t="shared" si="77"/>
        <v>#VALUE!</v>
      </c>
      <c r="H185" s="31" t="e">
        <f t="shared" si="77"/>
        <v>#VALUE!</v>
      </c>
      <c r="I185" s="31" t="e">
        <f t="shared" si="77"/>
        <v>#VALUE!</v>
      </c>
      <c r="J185" s="31" t="e">
        <f t="shared" si="77"/>
        <v>#VALUE!</v>
      </c>
      <c r="K185" s="31" t="e">
        <f t="shared" si="77"/>
        <v>#VALUE!</v>
      </c>
      <c r="L185" s="31" t="e">
        <f t="shared" si="77"/>
        <v>#VALUE!</v>
      </c>
      <c r="M185" s="31" t="e">
        <f t="shared" si="77"/>
        <v>#VALUE!</v>
      </c>
      <c r="N185" s="31" t="e">
        <f t="shared" si="77"/>
        <v>#VALUE!</v>
      </c>
      <c r="O185" s="31" t="e">
        <f t="shared" si="77"/>
        <v>#VALUE!</v>
      </c>
      <c r="P185" s="31" t="e">
        <f t="shared" si="77"/>
        <v>#VALUE!</v>
      </c>
      <c r="Q185" s="31" t="e">
        <f t="shared" si="77"/>
        <v>#VALUE!</v>
      </c>
      <c r="R185" s="31" t="e">
        <f t="shared" si="77"/>
        <v>#VALUE!</v>
      </c>
      <c r="S185" s="31" t="e">
        <f t="shared" si="77"/>
        <v>#VALUE!</v>
      </c>
      <c r="T185" s="31" t="e">
        <f t="shared" si="77"/>
        <v>#VALUE!</v>
      </c>
      <c r="U185" s="31" t="e">
        <f t="shared" si="77"/>
        <v>#VALUE!</v>
      </c>
      <c r="V185" s="31" t="e">
        <f t="shared" si="77"/>
        <v>#VALUE!</v>
      </c>
      <c r="W185" s="31" t="e">
        <f t="shared" si="77"/>
        <v>#VALUE!</v>
      </c>
      <c r="X185" s="31" t="e">
        <f t="shared" si="77"/>
        <v>#VALUE!</v>
      </c>
      <c r="Y185" s="31" t="e">
        <f t="shared" si="77"/>
        <v>#VALUE!</v>
      </c>
      <c r="Z185" s="31" t="e">
        <f t="shared" si="77"/>
        <v>#VALUE!</v>
      </c>
      <c r="AA185" s="31" t="e">
        <f t="shared" si="77"/>
        <v>#VALUE!</v>
      </c>
      <c r="AB185" s="31" t="e">
        <f t="shared" si="77"/>
        <v>#VALUE!</v>
      </c>
      <c r="AC185" s="31" t="e">
        <f t="shared" si="77"/>
        <v>#VALUE!</v>
      </c>
      <c r="AD185" s="31" t="e">
        <f t="shared" si="77"/>
        <v>#VALUE!</v>
      </c>
      <c r="AE185" s="31" t="e">
        <f t="shared" si="77"/>
        <v>#VALUE!</v>
      </c>
      <c r="AF185" s="31" t="e">
        <f t="shared" si="77"/>
        <v>#VALUE!</v>
      </c>
      <c r="AG185" s="31" t="e">
        <f t="shared" si="77"/>
        <v>#VALUE!</v>
      </c>
      <c r="AH185" s="53"/>
      <c r="AI185" s="54"/>
      <c r="AJ185" s="4"/>
      <c r="AK185" s="4"/>
      <c r="AL185" s="6"/>
    </row>
    <row r="186" spans="2:38" x14ac:dyDescent="0.45">
      <c r="B186" s="55" t="s">
        <v>17</v>
      </c>
      <c r="C186" s="56" t="e">
        <f>IF(EDATE(C169,1)&gt;$G$5,"",EDATE(C169,1))</f>
        <v>#VALUE!</v>
      </c>
      <c r="D186" s="31" t="e">
        <f t="shared" ref="D186:AG186" si="78">IF(D185&gt;$G$5,"",IF(C186=EOMONTH(DATE($C183,$D183,1),0),"",IF(C186="","",C186+1)))</f>
        <v>#VALUE!</v>
      </c>
      <c r="E186" s="31" t="e">
        <f t="shared" si="78"/>
        <v>#VALUE!</v>
      </c>
      <c r="F186" s="31" t="e">
        <f t="shared" si="78"/>
        <v>#VALUE!</v>
      </c>
      <c r="G186" s="31" t="e">
        <f t="shared" si="78"/>
        <v>#VALUE!</v>
      </c>
      <c r="H186" s="31" t="e">
        <f t="shared" si="78"/>
        <v>#VALUE!</v>
      </c>
      <c r="I186" s="31" t="e">
        <f t="shared" si="78"/>
        <v>#VALUE!</v>
      </c>
      <c r="J186" s="31" t="e">
        <f t="shared" si="78"/>
        <v>#VALUE!</v>
      </c>
      <c r="K186" s="31" t="e">
        <f t="shared" si="78"/>
        <v>#VALUE!</v>
      </c>
      <c r="L186" s="31" t="e">
        <f t="shared" si="78"/>
        <v>#VALUE!</v>
      </c>
      <c r="M186" s="31" t="e">
        <f t="shared" si="78"/>
        <v>#VALUE!</v>
      </c>
      <c r="N186" s="31" t="e">
        <f t="shared" si="78"/>
        <v>#VALUE!</v>
      </c>
      <c r="O186" s="31" t="e">
        <f t="shared" si="78"/>
        <v>#VALUE!</v>
      </c>
      <c r="P186" s="31" t="e">
        <f t="shared" si="78"/>
        <v>#VALUE!</v>
      </c>
      <c r="Q186" s="31" t="e">
        <f t="shared" si="78"/>
        <v>#VALUE!</v>
      </c>
      <c r="R186" s="31" t="e">
        <f t="shared" si="78"/>
        <v>#VALUE!</v>
      </c>
      <c r="S186" s="31" t="e">
        <f t="shared" si="78"/>
        <v>#VALUE!</v>
      </c>
      <c r="T186" s="31" t="e">
        <f t="shared" si="78"/>
        <v>#VALUE!</v>
      </c>
      <c r="U186" s="31" t="e">
        <f t="shared" si="78"/>
        <v>#VALUE!</v>
      </c>
      <c r="V186" s="31" t="e">
        <f t="shared" si="78"/>
        <v>#VALUE!</v>
      </c>
      <c r="W186" s="31" t="e">
        <f t="shared" si="78"/>
        <v>#VALUE!</v>
      </c>
      <c r="X186" s="31" t="e">
        <f t="shared" si="78"/>
        <v>#VALUE!</v>
      </c>
      <c r="Y186" s="31" t="e">
        <f t="shared" si="78"/>
        <v>#VALUE!</v>
      </c>
      <c r="Z186" s="31" t="e">
        <f t="shared" si="78"/>
        <v>#VALUE!</v>
      </c>
      <c r="AA186" s="31" t="e">
        <f t="shared" si="78"/>
        <v>#VALUE!</v>
      </c>
      <c r="AB186" s="31" t="e">
        <f t="shared" si="78"/>
        <v>#VALUE!</v>
      </c>
      <c r="AC186" s="31" t="e">
        <f t="shared" si="78"/>
        <v>#VALUE!</v>
      </c>
      <c r="AD186" s="31" t="e">
        <f t="shared" si="78"/>
        <v>#VALUE!</v>
      </c>
      <c r="AE186" s="31" t="e">
        <f t="shared" si="78"/>
        <v>#VALUE!</v>
      </c>
      <c r="AF186" s="31" t="e">
        <f t="shared" si="78"/>
        <v>#VALUE!</v>
      </c>
      <c r="AG186" s="31" t="e">
        <f t="shared" si="78"/>
        <v>#VALUE!</v>
      </c>
      <c r="AH186" s="32" t="s">
        <v>18</v>
      </c>
      <c r="AI186" s="33">
        <f>+COUNTIFS(C187:AG187,"土",C188:AG188,"")+COUNTIFS(C187:AG187,"日",C188:AG188,"")</f>
        <v>0</v>
      </c>
      <c r="AJ186" s="4"/>
      <c r="AK186" s="4"/>
      <c r="AL186" s="6"/>
    </row>
    <row r="187" spans="2:38" s="35" customFormat="1" ht="13.2" x14ac:dyDescent="0.45">
      <c r="B187" s="57" t="s">
        <v>19</v>
      </c>
      <c r="C187" s="34" t="str">
        <f>IFERROR(TEXT(WEEKDAY(+C186),"aaa"),"")</f>
        <v/>
      </c>
      <c r="D187" s="34" t="str">
        <f t="shared" ref="D187:AG187" si="79">IFERROR(TEXT(WEEKDAY(+D186),"aaa"),"")</f>
        <v/>
      </c>
      <c r="E187" s="34" t="str">
        <f t="shared" si="79"/>
        <v/>
      </c>
      <c r="F187" s="34" t="str">
        <f t="shared" si="79"/>
        <v/>
      </c>
      <c r="G187" s="34" t="str">
        <f t="shared" si="79"/>
        <v/>
      </c>
      <c r="H187" s="34" t="str">
        <f t="shared" si="79"/>
        <v/>
      </c>
      <c r="I187" s="34" t="str">
        <f t="shared" si="79"/>
        <v/>
      </c>
      <c r="J187" s="34" t="str">
        <f t="shared" si="79"/>
        <v/>
      </c>
      <c r="K187" s="34" t="str">
        <f t="shared" si="79"/>
        <v/>
      </c>
      <c r="L187" s="34" t="str">
        <f t="shared" si="79"/>
        <v/>
      </c>
      <c r="M187" s="34" t="str">
        <f t="shared" si="79"/>
        <v/>
      </c>
      <c r="N187" s="34" t="str">
        <f t="shared" si="79"/>
        <v/>
      </c>
      <c r="O187" s="34" t="str">
        <f t="shared" si="79"/>
        <v/>
      </c>
      <c r="P187" s="34" t="str">
        <f t="shared" si="79"/>
        <v/>
      </c>
      <c r="Q187" s="34" t="str">
        <f t="shared" si="79"/>
        <v/>
      </c>
      <c r="R187" s="34" t="str">
        <f t="shared" si="79"/>
        <v/>
      </c>
      <c r="S187" s="34" t="str">
        <f t="shared" si="79"/>
        <v/>
      </c>
      <c r="T187" s="34" t="str">
        <f t="shared" si="79"/>
        <v/>
      </c>
      <c r="U187" s="34" t="str">
        <f t="shared" si="79"/>
        <v/>
      </c>
      <c r="V187" s="34" t="str">
        <f t="shared" si="79"/>
        <v/>
      </c>
      <c r="W187" s="34" t="str">
        <f t="shared" si="79"/>
        <v/>
      </c>
      <c r="X187" s="34" t="str">
        <f t="shared" si="79"/>
        <v/>
      </c>
      <c r="Y187" s="34" t="str">
        <f t="shared" si="79"/>
        <v/>
      </c>
      <c r="Z187" s="34" t="str">
        <f t="shared" si="79"/>
        <v/>
      </c>
      <c r="AA187" s="34" t="str">
        <f t="shared" si="79"/>
        <v/>
      </c>
      <c r="AB187" s="34" t="str">
        <f t="shared" si="79"/>
        <v/>
      </c>
      <c r="AC187" s="34" t="str">
        <f t="shared" si="79"/>
        <v/>
      </c>
      <c r="AD187" s="34" t="str">
        <f t="shared" si="79"/>
        <v/>
      </c>
      <c r="AE187" s="34" t="str">
        <f t="shared" si="79"/>
        <v/>
      </c>
      <c r="AF187" s="34" t="str">
        <f t="shared" si="79"/>
        <v/>
      </c>
      <c r="AG187" s="34" t="str">
        <f t="shared" si="79"/>
        <v/>
      </c>
      <c r="AH187" s="32" t="s">
        <v>20</v>
      </c>
      <c r="AI187" s="33">
        <f>+COUNTIF(C188:AG188,"夏休")+COUNTIF(C188:AG188,"冬休")+COUNTIF(C188:AG188,"中止")</f>
        <v>0</v>
      </c>
      <c r="AL187" s="58"/>
    </row>
    <row r="188" spans="2:38" s="35" customFormat="1" ht="13.5" customHeight="1" x14ac:dyDescent="0.45">
      <c r="B188" s="124" t="s">
        <v>21</v>
      </c>
      <c r="C188" s="126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8"/>
      <c r="AH188" s="36" t="s">
        <v>1</v>
      </c>
      <c r="AI188" s="37">
        <f>COUNT(C186:AG186)-AI187</f>
        <v>0</v>
      </c>
      <c r="AL188" s="58"/>
    </row>
    <row r="189" spans="2:38" s="35" customFormat="1" ht="13.5" customHeight="1" x14ac:dyDescent="0.45">
      <c r="B189" s="125"/>
      <c r="C189" s="126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8"/>
      <c r="AH189" s="36" t="s">
        <v>22</v>
      </c>
      <c r="AI189" s="37">
        <f>+COUNTIF(C190:AG191,"休")</f>
        <v>0</v>
      </c>
      <c r="AJ189" s="38" t="e">
        <f>IF(AI190&gt;0.285,"",IF(AI189&lt;AI186,"←計画日数が足りません",""))</f>
        <v>#DIV/0!</v>
      </c>
      <c r="AL189" s="58"/>
    </row>
    <row r="190" spans="2:38" s="35" customFormat="1" ht="13.5" customHeight="1" x14ac:dyDescent="0.45">
      <c r="B190" s="119" t="s">
        <v>7</v>
      </c>
      <c r="C190" s="120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2"/>
      <c r="AH190" s="36" t="s">
        <v>23</v>
      </c>
      <c r="AI190" s="39" t="e">
        <f>+AI189/AI188</f>
        <v>#DIV/0!</v>
      </c>
      <c r="AL190" s="58"/>
    </row>
    <row r="191" spans="2:38" s="35" customFormat="1" ht="13.2" x14ac:dyDescent="0.45">
      <c r="B191" s="119"/>
      <c r="C191" s="120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2"/>
      <c r="AH191" s="36" t="s">
        <v>2</v>
      </c>
      <c r="AI191" s="37">
        <f>+COUNTA(C192:AG193)</f>
        <v>0</v>
      </c>
      <c r="AL191" s="58"/>
    </row>
    <row r="192" spans="2:38" s="35" customFormat="1" ht="13.2" x14ac:dyDescent="0.45">
      <c r="B192" s="113" t="s">
        <v>10</v>
      </c>
      <c r="C192" s="115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7"/>
      <c r="AH192" s="40" t="s">
        <v>24</v>
      </c>
      <c r="AI192" s="41" t="e">
        <f>+AI191/AI188</f>
        <v>#DIV/0!</v>
      </c>
      <c r="AL192" s="23">
        <f>+COUNTIF(C190:AG191,"休")</f>
        <v>0</v>
      </c>
    </row>
    <row r="193" spans="2:38" s="35" customFormat="1" ht="13.2" x14ac:dyDescent="0.45">
      <c r="B193" s="114"/>
      <c r="C193" s="116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08"/>
      <c r="AH193" s="42" t="s">
        <v>25</v>
      </c>
      <c r="AI193" s="43" t="str">
        <f>IF(7&gt;AI188,"対象外",IF(OR(AI192&gt;=0.285,AI191&gt;=AI186),"OK","NG"))</f>
        <v>対象外</v>
      </c>
      <c r="AJ193" s="3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44" t="str">
        <f>IF(7&gt;AI188,"対象外",IF(AL192&gt;=AI186,"OK","NG"))</f>
        <v>対象外</v>
      </c>
    </row>
    <row r="194" spans="2:38" hidden="1" x14ac:dyDescent="0.45">
      <c r="B194" s="45" t="s">
        <v>26</v>
      </c>
      <c r="C194" s="46" t="e">
        <f t="shared" ref="C194:AG194" si="80">IF(AND(DAY(C186)&gt;=22,DAY(C186)&lt;=28,C187="土"),1,0)</f>
        <v>#VALUE!</v>
      </c>
      <c r="D194" s="46" t="e">
        <f t="shared" si="80"/>
        <v>#VALUE!</v>
      </c>
      <c r="E194" s="46" t="e">
        <f t="shared" si="80"/>
        <v>#VALUE!</v>
      </c>
      <c r="F194" s="46" t="e">
        <f t="shared" si="80"/>
        <v>#VALUE!</v>
      </c>
      <c r="G194" s="46" t="e">
        <f t="shared" si="80"/>
        <v>#VALUE!</v>
      </c>
      <c r="H194" s="46" t="e">
        <f t="shared" si="80"/>
        <v>#VALUE!</v>
      </c>
      <c r="I194" s="46" t="e">
        <f t="shared" si="80"/>
        <v>#VALUE!</v>
      </c>
      <c r="J194" s="46" t="e">
        <f t="shared" si="80"/>
        <v>#VALUE!</v>
      </c>
      <c r="K194" s="46" t="e">
        <f t="shared" si="80"/>
        <v>#VALUE!</v>
      </c>
      <c r="L194" s="46" t="e">
        <f t="shared" si="80"/>
        <v>#VALUE!</v>
      </c>
      <c r="M194" s="46" t="e">
        <f t="shared" si="80"/>
        <v>#VALUE!</v>
      </c>
      <c r="N194" s="46" t="e">
        <f t="shared" si="80"/>
        <v>#VALUE!</v>
      </c>
      <c r="O194" s="46" t="e">
        <f t="shared" si="80"/>
        <v>#VALUE!</v>
      </c>
      <c r="P194" s="46" t="e">
        <f t="shared" si="80"/>
        <v>#VALUE!</v>
      </c>
      <c r="Q194" s="46" t="e">
        <f t="shared" si="80"/>
        <v>#VALUE!</v>
      </c>
      <c r="R194" s="46" t="e">
        <f t="shared" si="80"/>
        <v>#VALUE!</v>
      </c>
      <c r="S194" s="46" t="e">
        <f t="shared" si="80"/>
        <v>#VALUE!</v>
      </c>
      <c r="T194" s="46" t="e">
        <f t="shared" si="80"/>
        <v>#VALUE!</v>
      </c>
      <c r="U194" s="46" t="e">
        <f t="shared" si="80"/>
        <v>#VALUE!</v>
      </c>
      <c r="V194" s="46" t="e">
        <f t="shared" si="80"/>
        <v>#VALUE!</v>
      </c>
      <c r="W194" s="46" t="e">
        <f t="shared" si="80"/>
        <v>#VALUE!</v>
      </c>
      <c r="X194" s="46" t="e">
        <f t="shared" si="80"/>
        <v>#VALUE!</v>
      </c>
      <c r="Y194" s="46" t="e">
        <f t="shared" si="80"/>
        <v>#VALUE!</v>
      </c>
      <c r="Z194" s="46" t="e">
        <f t="shared" si="80"/>
        <v>#VALUE!</v>
      </c>
      <c r="AA194" s="46" t="e">
        <f t="shared" si="80"/>
        <v>#VALUE!</v>
      </c>
      <c r="AB194" s="46" t="e">
        <f t="shared" si="80"/>
        <v>#VALUE!</v>
      </c>
      <c r="AC194" s="46" t="e">
        <f t="shared" si="80"/>
        <v>#VALUE!</v>
      </c>
      <c r="AD194" s="46" t="e">
        <f t="shared" si="80"/>
        <v>#VALUE!</v>
      </c>
      <c r="AE194" s="46" t="e">
        <f t="shared" si="80"/>
        <v>#VALUE!</v>
      </c>
      <c r="AF194" s="46" t="e">
        <f t="shared" si="80"/>
        <v>#VALUE!</v>
      </c>
      <c r="AG194" s="46" t="e">
        <f t="shared" si="80"/>
        <v>#VALUE!</v>
      </c>
      <c r="AH194" s="47" t="s">
        <v>27</v>
      </c>
      <c r="AI194" s="48">
        <f>_xlfn.AGGREGATE(9,6,C194:AG194)</f>
        <v>0</v>
      </c>
      <c r="AJ194" s="38"/>
      <c r="AK194" s="4"/>
      <c r="AL194" s="6"/>
    </row>
    <row r="195" spans="2:38" hidden="1" x14ac:dyDescent="0.45">
      <c r="B195" s="45" t="s">
        <v>28</v>
      </c>
      <c r="C195" s="49" t="e">
        <f t="shared" ref="C195:AG195" si="81">IF(AND(DAY(C186)&gt;=22,DAY(C186)&lt;=28,C187="土",OR(C192="休",C192="雨")),1,0)</f>
        <v>#VALUE!</v>
      </c>
      <c r="D195" s="49" t="e">
        <f t="shared" si="81"/>
        <v>#VALUE!</v>
      </c>
      <c r="E195" s="49" t="e">
        <f t="shared" si="81"/>
        <v>#VALUE!</v>
      </c>
      <c r="F195" s="49" t="e">
        <f t="shared" si="81"/>
        <v>#VALUE!</v>
      </c>
      <c r="G195" s="49" t="e">
        <f t="shared" si="81"/>
        <v>#VALUE!</v>
      </c>
      <c r="H195" s="49" t="e">
        <f t="shared" si="81"/>
        <v>#VALUE!</v>
      </c>
      <c r="I195" s="49" t="e">
        <f t="shared" si="81"/>
        <v>#VALUE!</v>
      </c>
      <c r="J195" s="49" t="e">
        <f t="shared" si="81"/>
        <v>#VALUE!</v>
      </c>
      <c r="K195" s="49" t="e">
        <f t="shared" si="81"/>
        <v>#VALUE!</v>
      </c>
      <c r="L195" s="49" t="e">
        <f t="shared" si="81"/>
        <v>#VALUE!</v>
      </c>
      <c r="M195" s="49" t="e">
        <f t="shared" si="81"/>
        <v>#VALUE!</v>
      </c>
      <c r="N195" s="49" t="e">
        <f t="shared" si="81"/>
        <v>#VALUE!</v>
      </c>
      <c r="O195" s="49" t="e">
        <f t="shared" si="81"/>
        <v>#VALUE!</v>
      </c>
      <c r="P195" s="49" t="e">
        <f t="shared" si="81"/>
        <v>#VALUE!</v>
      </c>
      <c r="Q195" s="49" t="e">
        <f t="shared" si="81"/>
        <v>#VALUE!</v>
      </c>
      <c r="R195" s="49" t="e">
        <f t="shared" si="81"/>
        <v>#VALUE!</v>
      </c>
      <c r="S195" s="49" t="e">
        <f t="shared" si="81"/>
        <v>#VALUE!</v>
      </c>
      <c r="T195" s="49" t="e">
        <f t="shared" si="81"/>
        <v>#VALUE!</v>
      </c>
      <c r="U195" s="49" t="e">
        <f t="shared" si="81"/>
        <v>#VALUE!</v>
      </c>
      <c r="V195" s="49" t="e">
        <f t="shared" si="81"/>
        <v>#VALUE!</v>
      </c>
      <c r="W195" s="49" t="e">
        <f t="shared" si="81"/>
        <v>#VALUE!</v>
      </c>
      <c r="X195" s="49" t="e">
        <f t="shared" si="81"/>
        <v>#VALUE!</v>
      </c>
      <c r="Y195" s="49" t="e">
        <f t="shared" si="81"/>
        <v>#VALUE!</v>
      </c>
      <c r="Z195" s="49" t="e">
        <f t="shared" si="81"/>
        <v>#VALUE!</v>
      </c>
      <c r="AA195" s="49" t="e">
        <f t="shared" si="81"/>
        <v>#VALUE!</v>
      </c>
      <c r="AB195" s="49" t="e">
        <f t="shared" si="81"/>
        <v>#VALUE!</v>
      </c>
      <c r="AC195" s="49" t="e">
        <f t="shared" si="81"/>
        <v>#VALUE!</v>
      </c>
      <c r="AD195" s="49" t="e">
        <f t="shared" si="81"/>
        <v>#VALUE!</v>
      </c>
      <c r="AE195" s="49" t="e">
        <f t="shared" si="81"/>
        <v>#VALUE!</v>
      </c>
      <c r="AF195" s="49" t="e">
        <f t="shared" si="81"/>
        <v>#VALUE!</v>
      </c>
      <c r="AG195" s="49" t="e">
        <f t="shared" si="81"/>
        <v>#VALUE!</v>
      </c>
      <c r="AH195" s="50" t="s">
        <v>29</v>
      </c>
      <c r="AI195" s="48">
        <f>_xlfn.AGGREGATE(9,6,C195:AG195)</f>
        <v>0</v>
      </c>
      <c r="AJ195" s="38"/>
      <c r="AK195" s="4"/>
      <c r="AL195" s="6"/>
    </row>
    <row r="196" spans="2:38" hidden="1" x14ac:dyDescent="0.45">
      <c r="B196" s="45" t="s">
        <v>30</v>
      </c>
      <c r="C196" s="46" t="e">
        <f>IF(AND(DAY(C186)&gt;=8,DAY(C186)&lt;=14,C187="土"),1,0)</f>
        <v>#VALUE!</v>
      </c>
      <c r="D196" s="46" t="e">
        <f>IF(AND(DAY(D186)&gt;=8,DAY(D186)&lt;=14,D187="土"),1,0)</f>
        <v>#VALUE!</v>
      </c>
      <c r="E196" s="46" t="e">
        <f t="shared" ref="E196:AG196" si="82">IF(AND(DAY(E186)&gt;=8,DAY(E186)&lt;=14,E187="土"),1,0)</f>
        <v>#VALUE!</v>
      </c>
      <c r="F196" s="46" t="e">
        <f t="shared" si="82"/>
        <v>#VALUE!</v>
      </c>
      <c r="G196" s="46" t="e">
        <f t="shared" si="82"/>
        <v>#VALUE!</v>
      </c>
      <c r="H196" s="46" t="e">
        <f t="shared" si="82"/>
        <v>#VALUE!</v>
      </c>
      <c r="I196" s="46" t="e">
        <f t="shared" si="82"/>
        <v>#VALUE!</v>
      </c>
      <c r="J196" s="46" t="e">
        <f t="shared" si="82"/>
        <v>#VALUE!</v>
      </c>
      <c r="K196" s="46" t="e">
        <f t="shared" si="82"/>
        <v>#VALUE!</v>
      </c>
      <c r="L196" s="46" t="e">
        <f t="shared" si="82"/>
        <v>#VALUE!</v>
      </c>
      <c r="M196" s="46" t="e">
        <f t="shared" si="82"/>
        <v>#VALUE!</v>
      </c>
      <c r="N196" s="46" t="e">
        <f t="shared" si="82"/>
        <v>#VALUE!</v>
      </c>
      <c r="O196" s="46" t="e">
        <f t="shared" si="82"/>
        <v>#VALUE!</v>
      </c>
      <c r="P196" s="46" t="e">
        <f t="shared" si="82"/>
        <v>#VALUE!</v>
      </c>
      <c r="Q196" s="46" t="e">
        <f t="shared" si="82"/>
        <v>#VALUE!</v>
      </c>
      <c r="R196" s="46" t="e">
        <f t="shared" si="82"/>
        <v>#VALUE!</v>
      </c>
      <c r="S196" s="46" t="e">
        <f t="shared" si="82"/>
        <v>#VALUE!</v>
      </c>
      <c r="T196" s="46" t="e">
        <f t="shared" si="82"/>
        <v>#VALUE!</v>
      </c>
      <c r="U196" s="46" t="e">
        <f t="shared" si="82"/>
        <v>#VALUE!</v>
      </c>
      <c r="V196" s="46" t="e">
        <f t="shared" si="82"/>
        <v>#VALUE!</v>
      </c>
      <c r="W196" s="46" t="e">
        <f t="shared" si="82"/>
        <v>#VALUE!</v>
      </c>
      <c r="X196" s="46" t="e">
        <f t="shared" si="82"/>
        <v>#VALUE!</v>
      </c>
      <c r="Y196" s="46" t="e">
        <f t="shared" si="82"/>
        <v>#VALUE!</v>
      </c>
      <c r="Z196" s="46" t="e">
        <f t="shared" si="82"/>
        <v>#VALUE!</v>
      </c>
      <c r="AA196" s="46" t="e">
        <f t="shared" si="82"/>
        <v>#VALUE!</v>
      </c>
      <c r="AB196" s="46" t="e">
        <f t="shared" si="82"/>
        <v>#VALUE!</v>
      </c>
      <c r="AC196" s="46" t="e">
        <f t="shared" si="82"/>
        <v>#VALUE!</v>
      </c>
      <c r="AD196" s="46" t="e">
        <f t="shared" si="82"/>
        <v>#VALUE!</v>
      </c>
      <c r="AE196" s="46" t="e">
        <f t="shared" si="82"/>
        <v>#VALUE!</v>
      </c>
      <c r="AF196" s="46" t="e">
        <f t="shared" si="82"/>
        <v>#VALUE!</v>
      </c>
      <c r="AG196" s="46" t="e">
        <f t="shared" si="82"/>
        <v>#VALUE!</v>
      </c>
      <c r="AH196" s="47" t="s">
        <v>27</v>
      </c>
      <c r="AI196" s="48">
        <f>_xlfn.AGGREGATE(9,6,C196:AG196)</f>
        <v>0</v>
      </c>
      <c r="AJ196" s="38"/>
      <c r="AK196" s="4"/>
      <c r="AL196" s="6"/>
    </row>
    <row r="197" spans="2:38" hidden="1" x14ac:dyDescent="0.45">
      <c r="B197" s="45" t="s">
        <v>31</v>
      </c>
      <c r="C197" s="49" t="e">
        <f>IF(AND(DAY(C186)&gt;=8,DAY(C186)&lt;=14,C187="土",OR(C192="休",C192="雨")),1,0)</f>
        <v>#VALUE!</v>
      </c>
      <c r="D197" s="49" t="e">
        <f>IF(AND(DAY(D186)&gt;=8,DAY(D186)&lt;=14,D187="土",OR(D192="休",D192="雨")),1,0)</f>
        <v>#VALUE!</v>
      </c>
      <c r="E197" s="49" t="e">
        <f t="shared" ref="E197:AG197" si="83">IF(AND(DAY(E186)&gt;=8,DAY(E186)&lt;=14,E187="土",OR(E192="休",E192="雨")),1,0)</f>
        <v>#VALUE!</v>
      </c>
      <c r="F197" s="49" t="e">
        <f t="shared" si="83"/>
        <v>#VALUE!</v>
      </c>
      <c r="G197" s="49" t="e">
        <f t="shared" si="83"/>
        <v>#VALUE!</v>
      </c>
      <c r="H197" s="49" t="e">
        <f t="shared" si="83"/>
        <v>#VALUE!</v>
      </c>
      <c r="I197" s="49" t="e">
        <f t="shared" si="83"/>
        <v>#VALUE!</v>
      </c>
      <c r="J197" s="49" t="e">
        <f t="shared" si="83"/>
        <v>#VALUE!</v>
      </c>
      <c r="K197" s="49" t="e">
        <f t="shared" si="83"/>
        <v>#VALUE!</v>
      </c>
      <c r="L197" s="49" t="e">
        <f t="shared" si="83"/>
        <v>#VALUE!</v>
      </c>
      <c r="M197" s="49" t="e">
        <f t="shared" si="83"/>
        <v>#VALUE!</v>
      </c>
      <c r="N197" s="49" t="e">
        <f t="shared" si="83"/>
        <v>#VALUE!</v>
      </c>
      <c r="O197" s="49" t="e">
        <f t="shared" si="83"/>
        <v>#VALUE!</v>
      </c>
      <c r="P197" s="49" t="e">
        <f t="shared" si="83"/>
        <v>#VALUE!</v>
      </c>
      <c r="Q197" s="49" t="e">
        <f t="shared" si="83"/>
        <v>#VALUE!</v>
      </c>
      <c r="R197" s="49" t="e">
        <f t="shared" si="83"/>
        <v>#VALUE!</v>
      </c>
      <c r="S197" s="49" t="e">
        <f t="shared" si="83"/>
        <v>#VALUE!</v>
      </c>
      <c r="T197" s="49" t="e">
        <f t="shared" si="83"/>
        <v>#VALUE!</v>
      </c>
      <c r="U197" s="49" t="e">
        <f t="shared" si="83"/>
        <v>#VALUE!</v>
      </c>
      <c r="V197" s="49" t="e">
        <f t="shared" si="83"/>
        <v>#VALUE!</v>
      </c>
      <c r="W197" s="49" t="e">
        <f t="shared" si="83"/>
        <v>#VALUE!</v>
      </c>
      <c r="X197" s="49" t="e">
        <f t="shared" si="83"/>
        <v>#VALUE!</v>
      </c>
      <c r="Y197" s="49" t="e">
        <f t="shared" si="83"/>
        <v>#VALUE!</v>
      </c>
      <c r="Z197" s="49" t="e">
        <f t="shared" si="83"/>
        <v>#VALUE!</v>
      </c>
      <c r="AA197" s="49" t="e">
        <f t="shared" si="83"/>
        <v>#VALUE!</v>
      </c>
      <c r="AB197" s="49" t="e">
        <f t="shared" si="83"/>
        <v>#VALUE!</v>
      </c>
      <c r="AC197" s="49" t="e">
        <f t="shared" si="83"/>
        <v>#VALUE!</v>
      </c>
      <c r="AD197" s="49" t="e">
        <f t="shared" si="83"/>
        <v>#VALUE!</v>
      </c>
      <c r="AE197" s="49" t="e">
        <f t="shared" si="83"/>
        <v>#VALUE!</v>
      </c>
      <c r="AF197" s="49" t="e">
        <f t="shared" si="83"/>
        <v>#VALUE!</v>
      </c>
      <c r="AG197" s="49" t="e">
        <f t="shared" si="83"/>
        <v>#VALUE!</v>
      </c>
      <c r="AH197" s="50" t="s">
        <v>29</v>
      </c>
      <c r="AI197" s="48">
        <f>_xlfn.AGGREGATE(9,6,C197:AG197)</f>
        <v>0</v>
      </c>
      <c r="AJ197" s="38"/>
      <c r="AK197" s="4"/>
      <c r="AL197" s="6"/>
    </row>
    <row r="198" spans="2:38" s="35" customFormat="1" ht="13.2" x14ac:dyDescent="0.45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I198" s="59"/>
      <c r="AL198" s="58"/>
    </row>
    <row r="199" spans="2:38" hidden="1" x14ac:dyDescent="0.45">
      <c r="B199" s="2"/>
      <c r="C199" s="2" t="e">
        <f>YEAR(C202)</f>
        <v>#VALUE!</v>
      </c>
      <c r="D199" s="2" t="e">
        <f>MONTH(C202)</f>
        <v>#VALUE!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4"/>
      <c r="AI199" s="2"/>
      <c r="AJ199" s="4"/>
      <c r="AK199" s="4"/>
      <c r="AL199" s="6"/>
    </row>
    <row r="200" spans="2:38" x14ac:dyDescent="0.45">
      <c r="B200" s="7" t="s">
        <v>16</v>
      </c>
      <c r="C200" s="121" t="e">
        <f>C202</f>
        <v>#VALUE!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3"/>
      <c r="AJ200" s="4"/>
      <c r="AK200" s="4"/>
      <c r="AL200" s="6"/>
    </row>
    <row r="201" spans="2:38" hidden="1" x14ac:dyDescent="0.45">
      <c r="B201" s="52"/>
      <c r="C201" s="31" t="e">
        <f>DATE($C199,$D199,1)</f>
        <v>#VALUE!</v>
      </c>
      <c r="D201" s="31" t="e">
        <f t="shared" ref="D201:AG201" si="84">C201+1</f>
        <v>#VALUE!</v>
      </c>
      <c r="E201" s="31" t="e">
        <f t="shared" si="84"/>
        <v>#VALUE!</v>
      </c>
      <c r="F201" s="31" t="e">
        <f t="shared" si="84"/>
        <v>#VALUE!</v>
      </c>
      <c r="G201" s="31" t="e">
        <f t="shared" si="84"/>
        <v>#VALUE!</v>
      </c>
      <c r="H201" s="31" t="e">
        <f t="shared" si="84"/>
        <v>#VALUE!</v>
      </c>
      <c r="I201" s="31" t="e">
        <f t="shared" si="84"/>
        <v>#VALUE!</v>
      </c>
      <c r="J201" s="31" t="e">
        <f t="shared" si="84"/>
        <v>#VALUE!</v>
      </c>
      <c r="K201" s="31" t="e">
        <f t="shared" si="84"/>
        <v>#VALUE!</v>
      </c>
      <c r="L201" s="31" t="e">
        <f t="shared" si="84"/>
        <v>#VALUE!</v>
      </c>
      <c r="M201" s="31" t="e">
        <f t="shared" si="84"/>
        <v>#VALUE!</v>
      </c>
      <c r="N201" s="31" t="e">
        <f t="shared" si="84"/>
        <v>#VALUE!</v>
      </c>
      <c r="O201" s="31" t="e">
        <f t="shared" si="84"/>
        <v>#VALUE!</v>
      </c>
      <c r="P201" s="31" t="e">
        <f t="shared" si="84"/>
        <v>#VALUE!</v>
      </c>
      <c r="Q201" s="31" t="e">
        <f t="shared" si="84"/>
        <v>#VALUE!</v>
      </c>
      <c r="R201" s="31" t="e">
        <f t="shared" si="84"/>
        <v>#VALUE!</v>
      </c>
      <c r="S201" s="31" t="e">
        <f t="shared" si="84"/>
        <v>#VALUE!</v>
      </c>
      <c r="T201" s="31" t="e">
        <f t="shared" si="84"/>
        <v>#VALUE!</v>
      </c>
      <c r="U201" s="31" t="e">
        <f t="shared" si="84"/>
        <v>#VALUE!</v>
      </c>
      <c r="V201" s="31" t="e">
        <f t="shared" si="84"/>
        <v>#VALUE!</v>
      </c>
      <c r="W201" s="31" t="e">
        <f t="shared" si="84"/>
        <v>#VALUE!</v>
      </c>
      <c r="X201" s="31" t="e">
        <f t="shared" si="84"/>
        <v>#VALUE!</v>
      </c>
      <c r="Y201" s="31" t="e">
        <f t="shared" si="84"/>
        <v>#VALUE!</v>
      </c>
      <c r="Z201" s="31" t="e">
        <f t="shared" si="84"/>
        <v>#VALUE!</v>
      </c>
      <c r="AA201" s="31" t="e">
        <f t="shared" si="84"/>
        <v>#VALUE!</v>
      </c>
      <c r="AB201" s="31" t="e">
        <f t="shared" si="84"/>
        <v>#VALUE!</v>
      </c>
      <c r="AC201" s="31" t="e">
        <f t="shared" si="84"/>
        <v>#VALUE!</v>
      </c>
      <c r="AD201" s="31" t="e">
        <f t="shared" si="84"/>
        <v>#VALUE!</v>
      </c>
      <c r="AE201" s="31" t="e">
        <f t="shared" si="84"/>
        <v>#VALUE!</v>
      </c>
      <c r="AF201" s="31" t="e">
        <f t="shared" si="84"/>
        <v>#VALUE!</v>
      </c>
      <c r="AG201" s="31" t="e">
        <f t="shared" si="84"/>
        <v>#VALUE!</v>
      </c>
      <c r="AH201" s="53"/>
      <c r="AI201" s="54"/>
      <c r="AJ201" s="4"/>
      <c r="AK201" s="4"/>
      <c r="AL201" s="6"/>
    </row>
    <row r="202" spans="2:38" x14ac:dyDescent="0.45">
      <c r="B202" s="55" t="s">
        <v>17</v>
      </c>
      <c r="C202" s="56" t="e">
        <f>IF(EDATE(C185,1)&gt;$G$5,"",EDATE(C185,1))</f>
        <v>#VALUE!</v>
      </c>
      <c r="D202" s="31" t="e">
        <f t="shared" ref="D202:AG202" si="85">IF(D201&gt;$G$5,"",IF(C202=EOMONTH(DATE($C199,$D199,1),0),"",IF(C202="","",C202+1)))</f>
        <v>#VALUE!</v>
      </c>
      <c r="E202" s="31" t="e">
        <f t="shared" si="85"/>
        <v>#VALUE!</v>
      </c>
      <c r="F202" s="31" t="e">
        <f t="shared" si="85"/>
        <v>#VALUE!</v>
      </c>
      <c r="G202" s="31" t="e">
        <f t="shared" si="85"/>
        <v>#VALUE!</v>
      </c>
      <c r="H202" s="31" t="e">
        <f t="shared" si="85"/>
        <v>#VALUE!</v>
      </c>
      <c r="I202" s="31" t="e">
        <f t="shared" si="85"/>
        <v>#VALUE!</v>
      </c>
      <c r="J202" s="31" t="e">
        <f t="shared" si="85"/>
        <v>#VALUE!</v>
      </c>
      <c r="K202" s="31" t="e">
        <f t="shared" si="85"/>
        <v>#VALUE!</v>
      </c>
      <c r="L202" s="31" t="e">
        <f t="shared" si="85"/>
        <v>#VALUE!</v>
      </c>
      <c r="M202" s="31" t="e">
        <f t="shared" si="85"/>
        <v>#VALUE!</v>
      </c>
      <c r="N202" s="31" t="e">
        <f t="shared" si="85"/>
        <v>#VALUE!</v>
      </c>
      <c r="O202" s="31" t="e">
        <f t="shared" si="85"/>
        <v>#VALUE!</v>
      </c>
      <c r="P202" s="31" t="e">
        <f t="shared" si="85"/>
        <v>#VALUE!</v>
      </c>
      <c r="Q202" s="31" t="e">
        <f t="shared" si="85"/>
        <v>#VALUE!</v>
      </c>
      <c r="R202" s="31" t="e">
        <f t="shared" si="85"/>
        <v>#VALUE!</v>
      </c>
      <c r="S202" s="31" t="e">
        <f t="shared" si="85"/>
        <v>#VALUE!</v>
      </c>
      <c r="T202" s="31" t="e">
        <f t="shared" si="85"/>
        <v>#VALUE!</v>
      </c>
      <c r="U202" s="31" t="e">
        <f t="shared" si="85"/>
        <v>#VALUE!</v>
      </c>
      <c r="V202" s="31" t="e">
        <f t="shared" si="85"/>
        <v>#VALUE!</v>
      </c>
      <c r="W202" s="31" t="e">
        <f t="shared" si="85"/>
        <v>#VALUE!</v>
      </c>
      <c r="X202" s="31" t="e">
        <f t="shared" si="85"/>
        <v>#VALUE!</v>
      </c>
      <c r="Y202" s="31" t="e">
        <f t="shared" si="85"/>
        <v>#VALUE!</v>
      </c>
      <c r="Z202" s="31" t="e">
        <f t="shared" si="85"/>
        <v>#VALUE!</v>
      </c>
      <c r="AA202" s="31" t="e">
        <f t="shared" si="85"/>
        <v>#VALUE!</v>
      </c>
      <c r="AB202" s="31" t="e">
        <f t="shared" si="85"/>
        <v>#VALUE!</v>
      </c>
      <c r="AC202" s="31" t="e">
        <f t="shared" si="85"/>
        <v>#VALUE!</v>
      </c>
      <c r="AD202" s="31" t="e">
        <f t="shared" si="85"/>
        <v>#VALUE!</v>
      </c>
      <c r="AE202" s="31" t="e">
        <f t="shared" si="85"/>
        <v>#VALUE!</v>
      </c>
      <c r="AF202" s="31" t="e">
        <f t="shared" si="85"/>
        <v>#VALUE!</v>
      </c>
      <c r="AG202" s="31" t="e">
        <f t="shared" si="85"/>
        <v>#VALUE!</v>
      </c>
      <c r="AH202" s="32" t="s">
        <v>18</v>
      </c>
      <c r="AI202" s="33">
        <f>+COUNTIFS(C203:AG203,"土",C204:AG204,"")+COUNTIFS(C203:AG203,"日",C204:AG204,"")</f>
        <v>0</v>
      </c>
      <c r="AJ202" s="4"/>
      <c r="AK202" s="4"/>
      <c r="AL202" s="6"/>
    </row>
    <row r="203" spans="2:38" s="35" customFormat="1" ht="13.2" x14ac:dyDescent="0.45">
      <c r="B203" s="57" t="s">
        <v>19</v>
      </c>
      <c r="C203" s="34" t="str">
        <f>IFERROR(TEXT(WEEKDAY(+C202),"aaa"),"")</f>
        <v/>
      </c>
      <c r="D203" s="34" t="str">
        <f t="shared" ref="D203:AG203" si="86">IFERROR(TEXT(WEEKDAY(+D202),"aaa"),"")</f>
        <v/>
      </c>
      <c r="E203" s="34" t="str">
        <f t="shared" si="86"/>
        <v/>
      </c>
      <c r="F203" s="34" t="str">
        <f t="shared" si="86"/>
        <v/>
      </c>
      <c r="G203" s="34" t="str">
        <f t="shared" si="86"/>
        <v/>
      </c>
      <c r="H203" s="34" t="str">
        <f t="shared" si="86"/>
        <v/>
      </c>
      <c r="I203" s="34" t="str">
        <f t="shared" si="86"/>
        <v/>
      </c>
      <c r="J203" s="34" t="str">
        <f t="shared" si="86"/>
        <v/>
      </c>
      <c r="K203" s="34" t="str">
        <f t="shared" si="86"/>
        <v/>
      </c>
      <c r="L203" s="34" t="str">
        <f t="shared" si="86"/>
        <v/>
      </c>
      <c r="M203" s="34" t="str">
        <f t="shared" si="86"/>
        <v/>
      </c>
      <c r="N203" s="34" t="str">
        <f t="shared" si="86"/>
        <v/>
      </c>
      <c r="O203" s="34" t="str">
        <f t="shared" si="86"/>
        <v/>
      </c>
      <c r="P203" s="34" t="str">
        <f t="shared" si="86"/>
        <v/>
      </c>
      <c r="Q203" s="34" t="str">
        <f t="shared" si="86"/>
        <v/>
      </c>
      <c r="R203" s="34" t="str">
        <f t="shared" si="86"/>
        <v/>
      </c>
      <c r="S203" s="34" t="str">
        <f t="shared" si="86"/>
        <v/>
      </c>
      <c r="T203" s="34" t="str">
        <f t="shared" si="86"/>
        <v/>
      </c>
      <c r="U203" s="34" t="str">
        <f t="shared" si="86"/>
        <v/>
      </c>
      <c r="V203" s="34" t="str">
        <f t="shared" si="86"/>
        <v/>
      </c>
      <c r="W203" s="34" t="str">
        <f t="shared" si="86"/>
        <v/>
      </c>
      <c r="X203" s="34" t="str">
        <f t="shared" si="86"/>
        <v/>
      </c>
      <c r="Y203" s="34" t="str">
        <f t="shared" si="86"/>
        <v/>
      </c>
      <c r="Z203" s="34" t="str">
        <f t="shared" si="86"/>
        <v/>
      </c>
      <c r="AA203" s="34" t="str">
        <f t="shared" si="86"/>
        <v/>
      </c>
      <c r="AB203" s="34" t="str">
        <f t="shared" si="86"/>
        <v/>
      </c>
      <c r="AC203" s="34" t="str">
        <f t="shared" si="86"/>
        <v/>
      </c>
      <c r="AD203" s="34" t="str">
        <f t="shared" si="86"/>
        <v/>
      </c>
      <c r="AE203" s="34" t="str">
        <f t="shared" si="86"/>
        <v/>
      </c>
      <c r="AF203" s="34" t="str">
        <f t="shared" si="86"/>
        <v/>
      </c>
      <c r="AG203" s="34" t="str">
        <f t="shared" si="86"/>
        <v/>
      </c>
      <c r="AH203" s="32" t="s">
        <v>20</v>
      </c>
      <c r="AI203" s="33">
        <f>+COUNTIF(C204:AG204,"夏休")+COUNTIF(C204:AG204,"冬休")+COUNTIF(C204:AG204,"中止")</f>
        <v>0</v>
      </c>
      <c r="AL203" s="58"/>
    </row>
    <row r="204" spans="2:38" s="35" customFormat="1" ht="13.5" customHeight="1" x14ac:dyDescent="0.45">
      <c r="B204" s="124" t="s">
        <v>21</v>
      </c>
      <c r="C204" s="126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8"/>
      <c r="AH204" s="36" t="s">
        <v>1</v>
      </c>
      <c r="AI204" s="37">
        <f>COUNT(C202:AG202)-AI203</f>
        <v>0</v>
      </c>
      <c r="AL204" s="58"/>
    </row>
    <row r="205" spans="2:38" s="35" customFormat="1" ht="13.5" customHeight="1" x14ac:dyDescent="0.45">
      <c r="B205" s="125"/>
      <c r="C205" s="126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8"/>
      <c r="AH205" s="36" t="s">
        <v>22</v>
      </c>
      <c r="AI205" s="37">
        <f>+COUNTIF(C206:AG207,"休")</f>
        <v>0</v>
      </c>
      <c r="AJ205" s="38" t="e">
        <f>IF(AI206&gt;0.285,"",IF(AI205&lt;AI202,"←計画日数が足りません",""))</f>
        <v>#DIV/0!</v>
      </c>
      <c r="AL205" s="58"/>
    </row>
    <row r="206" spans="2:38" s="35" customFormat="1" ht="13.5" customHeight="1" x14ac:dyDescent="0.45">
      <c r="B206" s="119" t="s">
        <v>7</v>
      </c>
      <c r="C206" s="120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2"/>
      <c r="AH206" s="36" t="s">
        <v>23</v>
      </c>
      <c r="AI206" s="39" t="e">
        <f>+AI205/AI204</f>
        <v>#DIV/0!</v>
      </c>
      <c r="AL206" s="58"/>
    </row>
    <row r="207" spans="2:38" s="35" customFormat="1" ht="13.2" x14ac:dyDescent="0.45">
      <c r="B207" s="119"/>
      <c r="C207" s="120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2"/>
      <c r="AH207" s="36" t="s">
        <v>2</v>
      </c>
      <c r="AI207" s="37">
        <f>+COUNTA(C208:AG209)</f>
        <v>0</v>
      </c>
      <c r="AL207" s="58"/>
    </row>
    <row r="208" spans="2:38" s="35" customFormat="1" ht="13.2" x14ac:dyDescent="0.45">
      <c r="B208" s="113" t="s">
        <v>10</v>
      </c>
      <c r="C208" s="115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7"/>
      <c r="AH208" s="40" t="s">
        <v>24</v>
      </c>
      <c r="AI208" s="41" t="e">
        <f>+AI207/AI204</f>
        <v>#DIV/0!</v>
      </c>
      <c r="AL208" s="23">
        <f>+COUNTIF(C206:AG207,"休")</f>
        <v>0</v>
      </c>
    </row>
    <row r="209" spans="2:38" s="35" customFormat="1" ht="13.2" x14ac:dyDescent="0.45">
      <c r="B209" s="114"/>
      <c r="C209" s="116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08"/>
      <c r="AH209" s="42" t="s">
        <v>25</v>
      </c>
      <c r="AI209" s="43" t="str">
        <f>IF(7&gt;AI204,"対象外",IF(OR(AI208&gt;=0.285,AI207&gt;=AI202),"OK","NG"))</f>
        <v>対象外</v>
      </c>
      <c r="AJ209" s="3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44" t="str">
        <f>IF(7&gt;AI204,"対象外",IF(AL208&gt;=AI202,"OK","NG"))</f>
        <v>対象外</v>
      </c>
    </row>
    <row r="210" spans="2:38" hidden="1" x14ac:dyDescent="0.45">
      <c r="B210" s="45" t="s">
        <v>26</v>
      </c>
      <c r="C210" s="46" t="e">
        <f t="shared" ref="C210:AG210" si="87">IF(AND(DAY(C202)&gt;=22,DAY(C202)&lt;=28,C203="土"),1,0)</f>
        <v>#VALUE!</v>
      </c>
      <c r="D210" s="46" t="e">
        <f t="shared" si="87"/>
        <v>#VALUE!</v>
      </c>
      <c r="E210" s="46" t="e">
        <f t="shared" si="87"/>
        <v>#VALUE!</v>
      </c>
      <c r="F210" s="46" t="e">
        <f t="shared" si="87"/>
        <v>#VALUE!</v>
      </c>
      <c r="G210" s="46" t="e">
        <f t="shared" si="87"/>
        <v>#VALUE!</v>
      </c>
      <c r="H210" s="46" t="e">
        <f t="shared" si="87"/>
        <v>#VALUE!</v>
      </c>
      <c r="I210" s="46" t="e">
        <f t="shared" si="87"/>
        <v>#VALUE!</v>
      </c>
      <c r="J210" s="46" t="e">
        <f t="shared" si="87"/>
        <v>#VALUE!</v>
      </c>
      <c r="K210" s="46" t="e">
        <f t="shared" si="87"/>
        <v>#VALUE!</v>
      </c>
      <c r="L210" s="46" t="e">
        <f t="shared" si="87"/>
        <v>#VALUE!</v>
      </c>
      <c r="M210" s="46" t="e">
        <f t="shared" si="87"/>
        <v>#VALUE!</v>
      </c>
      <c r="N210" s="46" t="e">
        <f t="shared" si="87"/>
        <v>#VALUE!</v>
      </c>
      <c r="O210" s="46" t="e">
        <f t="shared" si="87"/>
        <v>#VALUE!</v>
      </c>
      <c r="P210" s="46" t="e">
        <f t="shared" si="87"/>
        <v>#VALUE!</v>
      </c>
      <c r="Q210" s="46" t="e">
        <f t="shared" si="87"/>
        <v>#VALUE!</v>
      </c>
      <c r="R210" s="46" t="e">
        <f t="shared" si="87"/>
        <v>#VALUE!</v>
      </c>
      <c r="S210" s="46" t="e">
        <f t="shared" si="87"/>
        <v>#VALUE!</v>
      </c>
      <c r="T210" s="46" t="e">
        <f t="shared" si="87"/>
        <v>#VALUE!</v>
      </c>
      <c r="U210" s="46" t="e">
        <f t="shared" si="87"/>
        <v>#VALUE!</v>
      </c>
      <c r="V210" s="46" t="e">
        <f t="shared" si="87"/>
        <v>#VALUE!</v>
      </c>
      <c r="W210" s="46" t="e">
        <f t="shared" si="87"/>
        <v>#VALUE!</v>
      </c>
      <c r="X210" s="46" t="e">
        <f t="shared" si="87"/>
        <v>#VALUE!</v>
      </c>
      <c r="Y210" s="46" t="e">
        <f t="shared" si="87"/>
        <v>#VALUE!</v>
      </c>
      <c r="Z210" s="46" t="e">
        <f t="shared" si="87"/>
        <v>#VALUE!</v>
      </c>
      <c r="AA210" s="46" t="e">
        <f t="shared" si="87"/>
        <v>#VALUE!</v>
      </c>
      <c r="AB210" s="46" t="e">
        <f t="shared" si="87"/>
        <v>#VALUE!</v>
      </c>
      <c r="AC210" s="46" t="e">
        <f t="shared" si="87"/>
        <v>#VALUE!</v>
      </c>
      <c r="AD210" s="46" t="e">
        <f t="shared" si="87"/>
        <v>#VALUE!</v>
      </c>
      <c r="AE210" s="46" t="e">
        <f t="shared" si="87"/>
        <v>#VALUE!</v>
      </c>
      <c r="AF210" s="46" t="e">
        <f t="shared" si="87"/>
        <v>#VALUE!</v>
      </c>
      <c r="AG210" s="46" t="e">
        <f t="shared" si="87"/>
        <v>#VALUE!</v>
      </c>
      <c r="AH210" s="47" t="s">
        <v>27</v>
      </c>
      <c r="AI210" s="48">
        <f>_xlfn.AGGREGATE(9,6,C210:AG210)</f>
        <v>0</v>
      </c>
      <c r="AJ210" s="38"/>
      <c r="AK210" s="4"/>
      <c r="AL210" s="6"/>
    </row>
    <row r="211" spans="2:38" hidden="1" x14ac:dyDescent="0.45">
      <c r="B211" s="45" t="s">
        <v>28</v>
      </c>
      <c r="C211" s="49" t="e">
        <f t="shared" ref="C211:AG211" si="88">IF(AND(DAY(C202)&gt;=22,DAY(C202)&lt;=28,C203="土",OR(C208="休",C208="雨")),1,0)</f>
        <v>#VALUE!</v>
      </c>
      <c r="D211" s="49" t="e">
        <f t="shared" si="88"/>
        <v>#VALUE!</v>
      </c>
      <c r="E211" s="49" t="e">
        <f t="shared" si="88"/>
        <v>#VALUE!</v>
      </c>
      <c r="F211" s="49" t="e">
        <f t="shared" si="88"/>
        <v>#VALUE!</v>
      </c>
      <c r="G211" s="49" t="e">
        <f t="shared" si="88"/>
        <v>#VALUE!</v>
      </c>
      <c r="H211" s="49" t="e">
        <f t="shared" si="88"/>
        <v>#VALUE!</v>
      </c>
      <c r="I211" s="49" t="e">
        <f t="shared" si="88"/>
        <v>#VALUE!</v>
      </c>
      <c r="J211" s="49" t="e">
        <f t="shared" si="88"/>
        <v>#VALUE!</v>
      </c>
      <c r="K211" s="49" t="e">
        <f t="shared" si="88"/>
        <v>#VALUE!</v>
      </c>
      <c r="L211" s="49" t="e">
        <f t="shared" si="88"/>
        <v>#VALUE!</v>
      </c>
      <c r="M211" s="49" t="e">
        <f t="shared" si="88"/>
        <v>#VALUE!</v>
      </c>
      <c r="N211" s="49" t="e">
        <f t="shared" si="88"/>
        <v>#VALUE!</v>
      </c>
      <c r="O211" s="49" t="e">
        <f t="shared" si="88"/>
        <v>#VALUE!</v>
      </c>
      <c r="P211" s="49" t="e">
        <f t="shared" si="88"/>
        <v>#VALUE!</v>
      </c>
      <c r="Q211" s="49" t="e">
        <f t="shared" si="88"/>
        <v>#VALUE!</v>
      </c>
      <c r="R211" s="49" t="e">
        <f t="shared" si="88"/>
        <v>#VALUE!</v>
      </c>
      <c r="S211" s="49" t="e">
        <f t="shared" si="88"/>
        <v>#VALUE!</v>
      </c>
      <c r="T211" s="49" t="e">
        <f t="shared" si="88"/>
        <v>#VALUE!</v>
      </c>
      <c r="U211" s="49" t="e">
        <f t="shared" si="88"/>
        <v>#VALUE!</v>
      </c>
      <c r="V211" s="49" t="e">
        <f t="shared" si="88"/>
        <v>#VALUE!</v>
      </c>
      <c r="W211" s="49" t="e">
        <f t="shared" si="88"/>
        <v>#VALUE!</v>
      </c>
      <c r="X211" s="49" t="e">
        <f t="shared" si="88"/>
        <v>#VALUE!</v>
      </c>
      <c r="Y211" s="49" t="e">
        <f t="shared" si="88"/>
        <v>#VALUE!</v>
      </c>
      <c r="Z211" s="49" t="e">
        <f t="shared" si="88"/>
        <v>#VALUE!</v>
      </c>
      <c r="AA211" s="49" t="e">
        <f t="shared" si="88"/>
        <v>#VALUE!</v>
      </c>
      <c r="AB211" s="49" t="e">
        <f t="shared" si="88"/>
        <v>#VALUE!</v>
      </c>
      <c r="AC211" s="49" t="e">
        <f t="shared" si="88"/>
        <v>#VALUE!</v>
      </c>
      <c r="AD211" s="49" t="e">
        <f t="shared" si="88"/>
        <v>#VALUE!</v>
      </c>
      <c r="AE211" s="49" t="e">
        <f t="shared" si="88"/>
        <v>#VALUE!</v>
      </c>
      <c r="AF211" s="49" t="e">
        <f t="shared" si="88"/>
        <v>#VALUE!</v>
      </c>
      <c r="AG211" s="49" t="e">
        <f t="shared" si="88"/>
        <v>#VALUE!</v>
      </c>
      <c r="AH211" s="50" t="s">
        <v>29</v>
      </c>
      <c r="AI211" s="48">
        <f>_xlfn.AGGREGATE(9,6,C211:AG211)</f>
        <v>0</v>
      </c>
      <c r="AJ211" s="38"/>
      <c r="AK211" s="4"/>
      <c r="AL211" s="6"/>
    </row>
    <row r="212" spans="2:38" hidden="1" x14ac:dyDescent="0.45">
      <c r="B212" s="45" t="s">
        <v>30</v>
      </c>
      <c r="C212" s="46" t="e">
        <f>IF(AND(DAY(C202)&gt;=8,DAY(C202)&lt;=14,C203="土"),1,0)</f>
        <v>#VALUE!</v>
      </c>
      <c r="D212" s="46" t="e">
        <f>IF(AND(DAY(D202)&gt;=8,DAY(D202)&lt;=14,D203="土"),1,0)</f>
        <v>#VALUE!</v>
      </c>
      <c r="E212" s="46" t="e">
        <f t="shared" ref="E212:AG212" si="89">IF(AND(DAY(E202)&gt;=8,DAY(E202)&lt;=14,E203="土"),1,0)</f>
        <v>#VALUE!</v>
      </c>
      <c r="F212" s="46" t="e">
        <f t="shared" si="89"/>
        <v>#VALUE!</v>
      </c>
      <c r="G212" s="46" t="e">
        <f t="shared" si="89"/>
        <v>#VALUE!</v>
      </c>
      <c r="H212" s="46" t="e">
        <f t="shared" si="89"/>
        <v>#VALUE!</v>
      </c>
      <c r="I212" s="46" t="e">
        <f t="shared" si="89"/>
        <v>#VALUE!</v>
      </c>
      <c r="J212" s="46" t="e">
        <f t="shared" si="89"/>
        <v>#VALUE!</v>
      </c>
      <c r="K212" s="46" t="e">
        <f t="shared" si="89"/>
        <v>#VALUE!</v>
      </c>
      <c r="L212" s="46" t="e">
        <f t="shared" si="89"/>
        <v>#VALUE!</v>
      </c>
      <c r="M212" s="46" t="e">
        <f t="shared" si="89"/>
        <v>#VALUE!</v>
      </c>
      <c r="N212" s="46" t="e">
        <f t="shared" si="89"/>
        <v>#VALUE!</v>
      </c>
      <c r="O212" s="46" t="e">
        <f t="shared" si="89"/>
        <v>#VALUE!</v>
      </c>
      <c r="P212" s="46" t="e">
        <f t="shared" si="89"/>
        <v>#VALUE!</v>
      </c>
      <c r="Q212" s="46" t="e">
        <f t="shared" si="89"/>
        <v>#VALUE!</v>
      </c>
      <c r="R212" s="46" t="e">
        <f t="shared" si="89"/>
        <v>#VALUE!</v>
      </c>
      <c r="S212" s="46" t="e">
        <f t="shared" si="89"/>
        <v>#VALUE!</v>
      </c>
      <c r="T212" s="46" t="e">
        <f t="shared" si="89"/>
        <v>#VALUE!</v>
      </c>
      <c r="U212" s="46" t="e">
        <f t="shared" si="89"/>
        <v>#VALUE!</v>
      </c>
      <c r="V212" s="46" t="e">
        <f t="shared" si="89"/>
        <v>#VALUE!</v>
      </c>
      <c r="W212" s="46" t="e">
        <f t="shared" si="89"/>
        <v>#VALUE!</v>
      </c>
      <c r="X212" s="46" t="e">
        <f t="shared" si="89"/>
        <v>#VALUE!</v>
      </c>
      <c r="Y212" s="46" t="e">
        <f t="shared" si="89"/>
        <v>#VALUE!</v>
      </c>
      <c r="Z212" s="46" t="e">
        <f t="shared" si="89"/>
        <v>#VALUE!</v>
      </c>
      <c r="AA212" s="46" t="e">
        <f t="shared" si="89"/>
        <v>#VALUE!</v>
      </c>
      <c r="AB212" s="46" t="e">
        <f t="shared" si="89"/>
        <v>#VALUE!</v>
      </c>
      <c r="AC212" s="46" t="e">
        <f t="shared" si="89"/>
        <v>#VALUE!</v>
      </c>
      <c r="AD212" s="46" t="e">
        <f t="shared" si="89"/>
        <v>#VALUE!</v>
      </c>
      <c r="AE212" s="46" t="e">
        <f t="shared" si="89"/>
        <v>#VALUE!</v>
      </c>
      <c r="AF212" s="46" t="e">
        <f t="shared" si="89"/>
        <v>#VALUE!</v>
      </c>
      <c r="AG212" s="46" t="e">
        <f t="shared" si="89"/>
        <v>#VALUE!</v>
      </c>
      <c r="AH212" s="47" t="s">
        <v>27</v>
      </c>
      <c r="AI212" s="48">
        <f>_xlfn.AGGREGATE(9,6,C212:AG212)</f>
        <v>0</v>
      </c>
      <c r="AJ212" s="38"/>
      <c r="AK212" s="4"/>
      <c r="AL212" s="6"/>
    </row>
    <row r="213" spans="2:38" hidden="1" x14ac:dyDescent="0.45">
      <c r="B213" s="45" t="s">
        <v>31</v>
      </c>
      <c r="C213" s="49" t="e">
        <f>IF(AND(DAY(C202)&gt;=8,DAY(C202)&lt;=14,C203="土",OR(C208="休",C208="雨")),1,0)</f>
        <v>#VALUE!</v>
      </c>
      <c r="D213" s="49" t="e">
        <f>IF(AND(DAY(D202)&gt;=8,DAY(D202)&lt;=14,D203="土",OR(D208="休",D208="雨")),1,0)</f>
        <v>#VALUE!</v>
      </c>
      <c r="E213" s="49" t="e">
        <f t="shared" ref="E213:AG213" si="90">IF(AND(DAY(E202)&gt;=8,DAY(E202)&lt;=14,E203="土",OR(E208="休",E208="雨")),1,0)</f>
        <v>#VALUE!</v>
      </c>
      <c r="F213" s="49" t="e">
        <f t="shared" si="90"/>
        <v>#VALUE!</v>
      </c>
      <c r="G213" s="49" t="e">
        <f t="shared" si="90"/>
        <v>#VALUE!</v>
      </c>
      <c r="H213" s="49" t="e">
        <f t="shared" si="90"/>
        <v>#VALUE!</v>
      </c>
      <c r="I213" s="49" t="e">
        <f t="shared" si="90"/>
        <v>#VALUE!</v>
      </c>
      <c r="J213" s="49" t="e">
        <f t="shared" si="90"/>
        <v>#VALUE!</v>
      </c>
      <c r="K213" s="49" t="e">
        <f t="shared" si="90"/>
        <v>#VALUE!</v>
      </c>
      <c r="L213" s="49" t="e">
        <f t="shared" si="90"/>
        <v>#VALUE!</v>
      </c>
      <c r="M213" s="49" t="e">
        <f t="shared" si="90"/>
        <v>#VALUE!</v>
      </c>
      <c r="N213" s="49" t="e">
        <f t="shared" si="90"/>
        <v>#VALUE!</v>
      </c>
      <c r="O213" s="49" t="e">
        <f t="shared" si="90"/>
        <v>#VALUE!</v>
      </c>
      <c r="P213" s="49" t="e">
        <f t="shared" si="90"/>
        <v>#VALUE!</v>
      </c>
      <c r="Q213" s="49" t="e">
        <f t="shared" si="90"/>
        <v>#VALUE!</v>
      </c>
      <c r="R213" s="49" t="e">
        <f t="shared" si="90"/>
        <v>#VALUE!</v>
      </c>
      <c r="S213" s="49" t="e">
        <f t="shared" si="90"/>
        <v>#VALUE!</v>
      </c>
      <c r="T213" s="49" t="e">
        <f t="shared" si="90"/>
        <v>#VALUE!</v>
      </c>
      <c r="U213" s="49" t="e">
        <f t="shared" si="90"/>
        <v>#VALUE!</v>
      </c>
      <c r="V213" s="49" t="e">
        <f t="shared" si="90"/>
        <v>#VALUE!</v>
      </c>
      <c r="W213" s="49" t="e">
        <f t="shared" si="90"/>
        <v>#VALUE!</v>
      </c>
      <c r="X213" s="49" t="e">
        <f t="shared" si="90"/>
        <v>#VALUE!</v>
      </c>
      <c r="Y213" s="49" t="e">
        <f t="shared" si="90"/>
        <v>#VALUE!</v>
      </c>
      <c r="Z213" s="49" t="e">
        <f t="shared" si="90"/>
        <v>#VALUE!</v>
      </c>
      <c r="AA213" s="49" t="e">
        <f t="shared" si="90"/>
        <v>#VALUE!</v>
      </c>
      <c r="AB213" s="49" t="e">
        <f t="shared" si="90"/>
        <v>#VALUE!</v>
      </c>
      <c r="AC213" s="49" t="e">
        <f t="shared" si="90"/>
        <v>#VALUE!</v>
      </c>
      <c r="AD213" s="49" t="e">
        <f t="shared" si="90"/>
        <v>#VALUE!</v>
      </c>
      <c r="AE213" s="49" t="e">
        <f t="shared" si="90"/>
        <v>#VALUE!</v>
      </c>
      <c r="AF213" s="49" t="e">
        <f t="shared" si="90"/>
        <v>#VALUE!</v>
      </c>
      <c r="AG213" s="49" t="e">
        <f t="shared" si="90"/>
        <v>#VALUE!</v>
      </c>
      <c r="AH213" s="50" t="s">
        <v>29</v>
      </c>
      <c r="AI213" s="48">
        <f>_xlfn.AGGREGATE(9,6,C213:AG213)</f>
        <v>0</v>
      </c>
      <c r="AJ213" s="38"/>
      <c r="AK213" s="4"/>
      <c r="AL213" s="6"/>
    </row>
    <row r="214" spans="2:38" s="35" customFormat="1" ht="13.2" x14ac:dyDescent="0.45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I214" s="59"/>
      <c r="AL214" s="58"/>
    </row>
    <row r="215" spans="2:38" hidden="1" x14ac:dyDescent="0.45">
      <c r="B215" s="2"/>
      <c r="C215" s="2" t="e">
        <f>YEAR(C218)</f>
        <v>#VALUE!</v>
      </c>
      <c r="D215" s="2" t="e">
        <f>MONTH(C218)</f>
        <v>#VALUE!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4"/>
      <c r="AI215" s="2"/>
      <c r="AJ215" s="4"/>
      <c r="AK215" s="4"/>
      <c r="AL215" s="6"/>
    </row>
    <row r="216" spans="2:38" x14ac:dyDescent="0.45">
      <c r="B216" s="7" t="s">
        <v>16</v>
      </c>
      <c r="C216" s="121" t="e">
        <f>C218</f>
        <v>#VALUE!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3"/>
      <c r="AJ216" s="4"/>
      <c r="AK216" s="4"/>
      <c r="AL216" s="6"/>
    </row>
    <row r="217" spans="2:38" hidden="1" x14ac:dyDescent="0.45">
      <c r="B217" s="52"/>
      <c r="C217" s="31" t="e">
        <f>DATE($C215,$D215,1)</f>
        <v>#VALUE!</v>
      </c>
      <c r="D217" s="31" t="e">
        <f t="shared" ref="D217:AG217" si="91">C217+1</f>
        <v>#VALUE!</v>
      </c>
      <c r="E217" s="31" t="e">
        <f t="shared" si="91"/>
        <v>#VALUE!</v>
      </c>
      <c r="F217" s="31" t="e">
        <f t="shared" si="91"/>
        <v>#VALUE!</v>
      </c>
      <c r="G217" s="31" t="e">
        <f t="shared" si="91"/>
        <v>#VALUE!</v>
      </c>
      <c r="H217" s="31" t="e">
        <f t="shared" si="91"/>
        <v>#VALUE!</v>
      </c>
      <c r="I217" s="31" t="e">
        <f t="shared" si="91"/>
        <v>#VALUE!</v>
      </c>
      <c r="J217" s="31" t="e">
        <f t="shared" si="91"/>
        <v>#VALUE!</v>
      </c>
      <c r="K217" s="31" t="e">
        <f t="shared" si="91"/>
        <v>#VALUE!</v>
      </c>
      <c r="L217" s="31" t="e">
        <f t="shared" si="91"/>
        <v>#VALUE!</v>
      </c>
      <c r="M217" s="31" t="e">
        <f t="shared" si="91"/>
        <v>#VALUE!</v>
      </c>
      <c r="N217" s="31" t="e">
        <f t="shared" si="91"/>
        <v>#VALUE!</v>
      </c>
      <c r="O217" s="31" t="e">
        <f t="shared" si="91"/>
        <v>#VALUE!</v>
      </c>
      <c r="P217" s="31" t="e">
        <f t="shared" si="91"/>
        <v>#VALUE!</v>
      </c>
      <c r="Q217" s="31" t="e">
        <f t="shared" si="91"/>
        <v>#VALUE!</v>
      </c>
      <c r="R217" s="31" t="e">
        <f t="shared" si="91"/>
        <v>#VALUE!</v>
      </c>
      <c r="S217" s="31" t="e">
        <f t="shared" si="91"/>
        <v>#VALUE!</v>
      </c>
      <c r="T217" s="31" t="e">
        <f t="shared" si="91"/>
        <v>#VALUE!</v>
      </c>
      <c r="U217" s="31" t="e">
        <f t="shared" si="91"/>
        <v>#VALUE!</v>
      </c>
      <c r="V217" s="31" t="e">
        <f t="shared" si="91"/>
        <v>#VALUE!</v>
      </c>
      <c r="W217" s="31" t="e">
        <f t="shared" si="91"/>
        <v>#VALUE!</v>
      </c>
      <c r="X217" s="31" t="e">
        <f t="shared" si="91"/>
        <v>#VALUE!</v>
      </c>
      <c r="Y217" s="31" t="e">
        <f t="shared" si="91"/>
        <v>#VALUE!</v>
      </c>
      <c r="Z217" s="31" t="e">
        <f t="shared" si="91"/>
        <v>#VALUE!</v>
      </c>
      <c r="AA217" s="31" t="e">
        <f t="shared" si="91"/>
        <v>#VALUE!</v>
      </c>
      <c r="AB217" s="31" t="e">
        <f t="shared" si="91"/>
        <v>#VALUE!</v>
      </c>
      <c r="AC217" s="31" t="e">
        <f t="shared" si="91"/>
        <v>#VALUE!</v>
      </c>
      <c r="AD217" s="31" t="e">
        <f t="shared" si="91"/>
        <v>#VALUE!</v>
      </c>
      <c r="AE217" s="31" t="e">
        <f t="shared" si="91"/>
        <v>#VALUE!</v>
      </c>
      <c r="AF217" s="31" t="e">
        <f t="shared" si="91"/>
        <v>#VALUE!</v>
      </c>
      <c r="AG217" s="31" t="e">
        <f t="shared" si="91"/>
        <v>#VALUE!</v>
      </c>
      <c r="AH217" s="53"/>
      <c r="AI217" s="54"/>
      <c r="AJ217" s="4"/>
      <c r="AK217" s="4"/>
      <c r="AL217" s="6"/>
    </row>
    <row r="218" spans="2:38" x14ac:dyDescent="0.45">
      <c r="B218" s="55" t="s">
        <v>17</v>
      </c>
      <c r="C218" s="56" t="e">
        <f>IF(EDATE(C201,1)&gt;$G$5,"",EDATE(C201,1))</f>
        <v>#VALUE!</v>
      </c>
      <c r="D218" s="31" t="e">
        <f t="shared" ref="D218:AG218" si="92">IF(D217&gt;$G$5,"",IF(C218=EOMONTH(DATE($C215,$D215,1),0),"",IF(C218="","",C218+1)))</f>
        <v>#VALUE!</v>
      </c>
      <c r="E218" s="31" t="e">
        <f t="shared" si="92"/>
        <v>#VALUE!</v>
      </c>
      <c r="F218" s="31" t="e">
        <f t="shared" si="92"/>
        <v>#VALUE!</v>
      </c>
      <c r="G218" s="31" t="e">
        <f t="shared" si="92"/>
        <v>#VALUE!</v>
      </c>
      <c r="H218" s="31" t="e">
        <f t="shared" si="92"/>
        <v>#VALUE!</v>
      </c>
      <c r="I218" s="31" t="e">
        <f t="shared" si="92"/>
        <v>#VALUE!</v>
      </c>
      <c r="J218" s="31" t="e">
        <f t="shared" si="92"/>
        <v>#VALUE!</v>
      </c>
      <c r="K218" s="31" t="e">
        <f t="shared" si="92"/>
        <v>#VALUE!</v>
      </c>
      <c r="L218" s="31" t="e">
        <f t="shared" si="92"/>
        <v>#VALUE!</v>
      </c>
      <c r="M218" s="31" t="e">
        <f t="shared" si="92"/>
        <v>#VALUE!</v>
      </c>
      <c r="N218" s="31" t="e">
        <f t="shared" si="92"/>
        <v>#VALUE!</v>
      </c>
      <c r="O218" s="31" t="e">
        <f t="shared" si="92"/>
        <v>#VALUE!</v>
      </c>
      <c r="P218" s="31" t="e">
        <f t="shared" si="92"/>
        <v>#VALUE!</v>
      </c>
      <c r="Q218" s="31" t="e">
        <f t="shared" si="92"/>
        <v>#VALUE!</v>
      </c>
      <c r="R218" s="31" t="e">
        <f t="shared" si="92"/>
        <v>#VALUE!</v>
      </c>
      <c r="S218" s="31" t="e">
        <f t="shared" si="92"/>
        <v>#VALUE!</v>
      </c>
      <c r="T218" s="31" t="e">
        <f t="shared" si="92"/>
        <v>#VALUE!</v>
      </c>
      <c r="U218" s="31" t="e">
        <f t="shared" si="92"/>
        <v>#VALUE!</v>
      </c>
      <c r="V218" s="31" t="e">
        <f t="shared" si="92"/>
        <v>#VALUE!</v>
      </c>
      <c r="W218" s="31" t="e">
        <f t="shared" si="92"/>
        <v>#VALUE!</v>
      </c>
      <c r="X218" s="31" t="e">
        <f t="shared" si="92"/>
        <v>#VALUE!</v>
      </c>
      <c r="Y218" s="31" t="e">
        <f t="shared" si="92"/>
        <v>#VALUE!</v>
      </c>
      <c r="Z218" s="31" t="e">
        <f t="shared" si="92"/>
        <v>#VALUE!</v>
      </c>
      <c r="AA218" s="31" t="e">
        <f t="shared" si="92"/>
        <v>#VALUE!</v>
      </c>
      <c r="AB218" s="31" t="e">
        <f t="shared" si="92"/>
        <v>#VALUE!</v>
      </c>
      <c r="AC218" s="31" t="e">
        <f t="shared" si="92"/>
        <v>#VALUE!</v>
      </c>
      <c r="AD218" s="31" t="e">
        <f t="shared" si="92"/>
        <v>#VALUE!</v>
      </c>
      <c r="AE218" s="31" t="e">
        <f t="shared" si="92"/>
        <v>#VALUE!</v>
      </c>
      <c r="AF218" s="31" t="e">
        <f t="shared" si="92"/>
        <v>#VALUE!</v>
      </c>
      <c r="AG218" s="31" t="e">
        <f t="shared" si="92"/>
        <v>#VALUE!</v>
      </c>
      <c r="AH218" s="32" t="s">
        <v>18</v>
      </c>
      <c r="AI218" s="33">
        <f>+COUNTIFS(C219:AG219,"土",C220:AG220,"")+COUNTIFS(C219:AG219,"日",C220:AG220,"")</f>
        <v>0</v>
      </c>
      <c r="AJ218" s="4"/>
      <c r="AK218" s="4"/>
      <c r="AL218" s="6"/>
    </row>
    <row r="219" spans="2:38" s="35" customFormat="1" ht="13.2" x14ac:dyDescent="0.45">
      <c r="B219" s="57" t="s">
        <v>19</v>
      </c>
      <c r="C219" s="34" t="str">
        <f>IFERROR(TEXT(WEEKDAY(+C218),"aaa"),"")</f>
        <v/>
      </c>
      <c r="D219" s="34" t="str">
        <f t="shared" ref="D219:AG219" si="93">IFERROR(TEXT(WEEKDAY(+D218),"aaa"),"")</f>
        <v/>
      </c>
      <c r="E219" s="34" t="str">
        <f t="shared" si="93"/>
        <v/>
      </c>
      <c r="F219" s="34" t="str">
        <f t="shared" si="93"/>
        <v/>
      </c>
      <c r="G219" s="34" t="str">
        <f t="shared" si="93"/>
        <v/>
      </c>
      <c r="H219" s="34" t="str">
        <f t="shared" si="93"/>
        <v/>
      </c>
      <c r="I219" s="34" t="str">
        <f t="shared" si="93"/>
        <v/>
      </c>
      <c r="J219" s="34" t="str">
        <f t="shared" si="93"/>
        <v/>
      </c>
      <c r="K219" s="34" t="str">
        <f t="shared" si="93"/>
        <v/>
      </c>
      <c r="L219" s="34" t="str">
        <f t="shared" si="93"/>
        <v/>
      </c>
      <c r="M219" s="34" t="str">
        <f t="shared" si="93"/>
        <v/>
      </c>
      <c r="N219" s="34" t="str">
        <f t="shared" si="93"/>
        <v/>
      </c>
      <c r="O219" s="34" t="str">
        <f t="shared" si="93"/>
        <v/>
      </c>
      <c r="P219" s="34" t="str">
        <f t="shared" si="93"/>
        <v/>
      </c>
      <c r="Q219" s="34" t="str">
        <f t="shared" si="93"/>
        <v/>
      </c>
      <c r="R219" s="34" t="str">
        <f t="shared" si="93"/>
        <v/>
      </c>
      <c r="S219" s="34" t="str">
        <f t="shared" si="93"/>
        <v/>
      </c>
      <c r="T219" s="34" t="str">
        <f t="shared" si="93"/>
        <v/>
      </c>
      <c r="U219" s="34" t="str">
        <f t="shared" si="93"/>
        <v/>
      </c>
      <c r="V219" s="34" t="str">
        <f t="shared" si="93"/>
        <v/>
      </c>
      <c r="W219" s="34" t="str">
        <f t="shared" si="93"/>
        <v/>
      </c>
      <c r="X219" s="34" t="str">
        <f t="shared" si="93"/>
        <v/>
      </c>
      <c r="Y219" s="34" t="str">
        <f t="shared" si="93"/>
        <v/>
      </c>
      <c r="Z219" s="34" t="str">
        <f t="shared" si="93"/>
        <v/>
      </c>
      <c r="AA219" s="34" t="str">
        <f t="shared" si="93"/>
        <v/>
      </c>
      <c r="AB219" s="34" t="str">
        <f t="shared" si="93"/>
        <v/>
      </c>
      <c r="AC219" s="34" t="str">
        <f t="shared" si="93"/>
        <v/>
      </c>
      <c r="AD219" s="34" t="str">
        <f t="shared" si="93"/>
        <v/>
      </c>
      <c r="AE219" s="34" t="str">
        <f t="shared" si="93"/>
        <v/>
      </c>
      <c r="AF219" s="34" t="str">
        <f t="shared" si="93"/>
        <v/>
      </c>
      <c r="AG219" s="34" t="str">
        <f t="shared" si="93"/>
        <v/>
      </c>
      <c r="AH219" s="32" t="s">
        <v>20</v>
      </c>
      <c r="AI219" s="33">
        <f>+COUNTIF(C220:AG220,"夏休")+COUNTIF(C220:AG220,"冬休")+COUNTIF(C220:AG220,"中止")</f>
        <v>0</v>
      </c>
      <c r="AL219" s="58"/>
    </row>
    <row r="220" spans="2:38" s="35" customFormat="1" ht="13.5" customHeight="1" x14ac:dyDescent="0.45">
      <c r="B220" s="124" t="s">
        <v>21</v>
      </c>
      <c r="C220" s="126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8"/>
      <c r="AH220" s="36" t="s">
        <v>1</v>
      </c>
      <c r="AI220" s="37">
        <f>COUNT(C218:AG218)-AI219</f>
        <v>0</v>
      </c>
      <c r="AL220" s="58"/>
    </row>
    <row r="221" spans="2:38" s="35" customFormat="1" ht="13.5" customHeight="1" x14ac:dyDescent="0.45">
      <c r="B221" s="125"/>
      <c r="C221" s="126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8"/>
      <c r="AH221" s="36" t="s">
        <v>22</v>
      </c>
      <c r="AI221" s="37">
        <f>+COUNTIF(C222:AG223,"休")</f>
        <v>0</v>
      </c>
      <c r="AJ221" s="38" t="e">
        <f>IF(AI222&gt;0.285,"",IF(AI221&lt;AI218,"←計画日数が足りません",""))</f>
        <v>#DIV/0!</v>
      </c>
      <c r="AL221" s="58"/>
    </row>
    <row r="222" spans="2:38" s="35" customFormat="1" ht="13.5" customHeight="1" x14ac:dyDescent="0.45">
      <c r="B222" s="119" t="s">
        <v>7</v>
      </c>
      <c r="C222" s="120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2"/>
      <c r="AH222" s="36" t="s">
        <v>23</v>
      </c>
      <c r="AI222" s="39" t="e">
        <f>+AI221/AI220</f>
        <v>#DIV/0!</v>
      </c>
      <c r="AL222" s="58"/>
    </row>
    <row r="223" spans="2:38" s="35" customFormat="1" ht="13.2" x14ac:dyDescent="0.45">
      <c r="B223" s="119"/>
      <c r="C223" s="120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2"/>
      <c r="AH223" s="36" t="s">
        <v>2</v>
      </c>
      <c r="AI223" s="37">
        <f>+COUNTA(C224:AG225)</f>
        <v>0</v>
      </c>
      <c r="AL223" s="58"/>
    </row>
    <row r="224" spans="2:38" s="35" customFormat="1" ht="13.2" x14ac:dyDescent="0.45">
      <c r="B224" s="113" t="s">
        <v>10</v>
      </c>
      <c r="C224" s="115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7"/>
      <c r="AH224" s="40" t="s">
        <v>24</v>
      </c>
      <c r="AI224" s="41" t="e">
        <f>+AI223/AI220</f>
        <v>#DIV/0!</v>
      </c>
      <c r="AL224" s="23">
        <f>+COUNTIF(C222:AG223,"休")</f>
        <v>0</v>
      </c>
    </row>
    <row r="225" spans="2:38" s="35" customFormat="1" ht="13.2" x14ac:dyDescent="0.45">
      <c r="B225" s="114"/>
      <c r="C225" s="116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08"/>
      <c r="AH225" s="42" t="s">
        <v>25</v>
      </c>
      <c r="AI225" s="43" t="str">
        <f>IF(7&gt;AI220,"対象外",IF(OR(AI224&gt;=0.285,AI223&gt;=AI218),"OK","NG"))</f>
        <v>対象外</v>
      </c>
      <c r="AJ225" s="3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44" t="str">
        <f>IF(7&gt;AI220,"対象外",IF(AL224&gt;=AI218,"OK","NG"))</f>
        <v>対象外</v>
      </c>
    </row>
    <row r="226" spans="2:38" hidden="1" x14ac:dyDescent="0.45">
      <c r="B226" s="45" t="s">
        <v>26</v>
      </c>
      <c r="C226" s="46" t="e">
        <f t="shared" ref="C226:AG226" si="94">IF(AND(DAY(C218)&gt;=22,DAY(C218)&lt;=28,C219="土"),1,0)</f>
        <v>#VALUE!</v>
      </c>
      <c r="D226" s="46" t="e">
        <f t="shared" si="94"/>
        <v>#VALUE!</v>
      </c>
      <c r="E226" s="46" t="e">
        <f t="shared" si="94"/>
        <v>#VALUE!</v>
      </c>
      <c r="F226" s="46" t="e">
        <f t="shared" si="94"/>
        <v>#VALUE!</v>
      </c>
      <c r="G226" s="46" t="e">
        <f t="shared" si="94"/>
        <v>#VALUE!</v>
      </c>
      <c r="H226" s="46" t="e">
        <f t="shared" si="94"/>
        <v>#VALUE!</v>
      </c>
      <c r="I226" s="46" t="e">
        <f t="shared" si="94"/>
        <v>#VALUE!</v>
      </c>
      <c r="J226" s="46" t="e">
        <f t="shared" si="94"/>
        <v>#VALUE!</v>
      </c>
      <c r="K226" s="46" t="e">
        <f t="shared" si="94"/>
        <v>#VALUE!</v>
      </c>
      <c r="L226" s="46" t="e">
        <f t="shared" si="94"/>
        <v>#VALUE!</v>
      </c>
      <c r="M226" s="46" t="e">
        <f t="shared" si="94"/>
        <v>#VALUE!</v>
      </c>
      <c r="N226" s="46" t="e">
        <f t="shared" si="94"/>
        <v>#VALUE!</v>
      </c>
      <c r="O226" s="46" t="e">
        <f t="shared" si="94"/>
        <v>#VALUE!</v>
      </c>
      <c r="P226" s="46" t="e">
        <f t="shared" si="94"/>
        <v>#VALUE!</v>
      </c>
      <c r="Q226" s="46" t="e">
        <f t="shared" si="94"/>
        <v>#VALUE!</v>
      </c>
      <c r="R226" s="46" t="e">
        <f t="shared" si="94"/>
        <v>#VALUE!</v>
      </c>
      <c r="S226" s="46" t="e">
        <f t="shared" si="94"/>
        <v>#VALUE!</v>
      </c>
      <c r="T226" s="46" t="e">
        <f t="shared" si="94"/>
        <v>#VALUE!</v>
      </c>
      <c r="U226" s="46" t="e">
        <f t="shared" si="94"/>
        <v>#VALUE!</v>
      </c>
      <c r="V226" s="46" t="e">
        <f t="shared" si="94"/>
        <v>#VALUE!</v>
      </c>
      <c r="W226" s="46" t="e">
        <f t="shared" si="94"/>
        <v>#VALUE!</v>
      </c>
      <c r="X226" s="46" t="e">
        <f t="shared" si="94"/>
        <v>#VALUE!</v>
      </c>
      <c r="Y226" s="46" t="e">
        <f t="shared" si="94"/>
        <v>#VALUE!</v>
      </c>
      <c r="Z226" s="46" t="e">
        <f t="shared" si="94"/>
        <v>#VALUE!</v>
      </c>
      <c r="AA226" s="46" t="e">
        <f t="shared" si="94"/>
        <v>#VALUE!</v>
      </c>
      <c r="AB226" s="46" t="e">
        <f t="shared" si="94"/>
        <v>#VALUE!</v>
      </c>
      <c r="AC226" s="46" t="e">
        <f t="shared" si="94"/>
        <v>#VALUE!</v>
      </c>
      <c r="AD226" s="46" t="e">
        <f t="shared" si="94"/>
        <v>#VALUE!</v>
      </c>
      <c r="AE226" s="46" t="e">
        <f t="shared" si="94"/>
        <v>#VALUE!</v>
      </c>
      <c r="AF226" s="46" t="e">
        <f t="shared" si="94"/>
        <v>#VALUE!</v>
      </c>
      <c r="AG226" s="46" t="e">
        <f t="shared" si="94"/>
        <v>#VALUE!</v>
      </c>
      <c r="AH226" s="47" t="s">
        <v>27</v>
      </c>
      <c r="AI226" s="48">
        <f>_xlfn.AGGREGATE(9,6,C226:AG226)</f>
        <v>0</v>
      </c>
      <c r="AJ226" s="38"/>
      <c r="AK226" s="4"/>
      <c r="AL226" s="6"/>
    </row>
    <row r="227" spans="2:38" hidden="1" x14ac:dyDescent="0.45">
      <c r="B227" s="45" t="s">
        <v>28</v>
      </c>
      <c r="C227" s="49" t="e">
        <f t="shared" ref="C227:AG227" si="95">IF(AND(DAY(C218)&gt;=22,DAY(C218)&lt;=28,C219="土",OR(C224="休",C224="雨")),1,0)</f>
        <v>#VALUE!</v>
      </c>
      <c r="D227" s="49" t="e">
        <f t="shared" si="95"/>
        <v>#VALUE!</v>
      </c>
      <c r="E227" s="49" t="e">
        <f t="shared" si="95"/>
        <v>#VALUE!</v>
      </c>
      <c r="F227" s="49" t="e">
        <f t="shared" si="95"/>
        <v>#VALUE!</v>
      </c>
      <c r="G227" s="49" t="e">
        <f t="shared" si="95"/>
        <v>#VALUE!</v>
      </c>
      <c r="H227" s="49" t="e">
        <f t="shared" si="95"/>
        <v>#VALUE!</v>
      </c>
      <c r="I227" s="49" t="e">
        <f t="shared" si="95"/>
        <v>#VALUE!</v>
      </c>
      <c r="J227" s="49" t="e">
        <f t="shared" si="95"/>
        <v>#VALUE!</v>
      </c>
      <c r="K227" s="49" t="e">
        <f t="shared" si="95"/>
        <v>#VALUE!</v>
      </c>
      <c r="L227" s="49" t="e">
        <f t="shared" si="95"/>
        <v>#VALUE!</v>
      </c>
      <c r="M227" s="49" t="e">
        <f t="shared" si="95"/>
        <v>#VALUE!</v>
      </c>
      <c r="N227" s="49" t="e">
        <f t="shared" si="95"/>
        <v>#VALUE!</v>
      </c>
      <c r="O227" s="49" t="e">
        <f t="shared" si="95"/>
        <v>#VALUE!</v>
      </c>
      <c r="P227" s="49" t="e">
        <f t="shared" si="95"/>
        <v>#VALUE!</v>
      </c>
      <c r="Q227" s="49" t="e">
        <f t="shared" si="95"/>
        <v>#VALUE!</v>
      </c>
      <c r="R227" s="49" t="e">
        <f t="shared" si="95"/>
        <v>#VALUE!</v>
      </c>
      <c r="S227" s="49" t="e">
        <f t="shared" si="95"/>
        <v>#VALUE!</v>
      </c>
      <c r="T227" s="49" t="e">
        <f t="shared" si="95"/>
        <v>#VALUE!</v>
      </c>
      <c r="U227" s="49" t="e">
        <f t="shared" si="95"/>
        <v>#VALUE!</v>
      </c>
      <c r="V227" s="49" t="e">
        <f t="shared" si="95"/>
        <v>#VALUE!</v>
      </c>
      <c r="W227" s="49" t="e">
        <f t="shared" si="95"/>
        <v>#VALUE!</v>
      </c>
      <c r="X227" s="49" t="e">
        <f t="shared" si="95"/>
        <v>#VALUE!</v>
      </c>
      <c r="Y227" s="49" t="e">
        <f t="shared" si="95"/>
        <v>#VALUE!</v>
      </c>
      <c r="Z227" s="49" t="e">
        <f t="shared" si="95"/>
        <v>#VALUE!</v>
      </c>
      <c r="AA227" s="49" t="e">
        <f t="shared" si="95"/>
        <v>#VALUE!</v>
      </c>
      <c r="AB227" s="49" t="e">
        <f t="shared" si="95"/>
        <v>#VALUE!</v>
      </c>
      <c r="AC227" s="49" t="e">
        <f t="shared" si="95"/>
        <v>#VALUE!</v>
      </c>
      <c r="AD227" s="49" t="e">
        <f t="shared" si="95"/>
        <v>#VALUE!</v>
      </c>
      <c r="AE227" s="49" t="e">
        <f t="shared" si="95"/>
        <v>#VALUE!</v>
      </c>
      <c r="AF227" s="49" t="e">
        <f t="shared" si="95"/>
        <v>#VALUE!</v>
      </c>
      <c r="AG227" s="49" t="e">
        <f t="shared" si="95"/>
        <v>#VALUE!</v>
      </c>
      <c r="AH227" s="50" t="s">
        <v>29</v>
      </c>
      <c r="AI227" s="48">
        <f>_xlfn.AGGREGATE(9,6,C227:AG227)</f>
        <v>0</v>
      </c>
      <c r="AJ227" s="38"/>
      <c r="AK227" s="4"/>
      <c r="AL227" s="6"/>
    </row>
    <row r="228" spans="2:38" hidden="1" x14ac:dyDescent="0.45">
      <c r="B228" s="45" t="s">
        <v>30</v>
      </c>
      <c r="C228" s="46" t="e">
        <f>IF(AND(DAY(C218)&gt;=8,DAY(C218)&lt;=14,C219="土"),1,0)</f>
        <v>#VALUE!</v>
      </c>
      <c r="D228" s="46" t="e">
        <f>IF(AND(DAY(D218)&gt;=8,DAY(D218)&lt;=14,D219="土"),1,0)</f>
        <v>#VALUE!</v>
      </c>
      <c r="E228" s="46" t="e">
        <f t="shared" ref="E228:AG228" si="96">IF(AND(DAY(E218)&gt;=8,DAY(E218)&lt;=14,E219="土"),1,0)</f>
        <v>#VALUE!</v>
      </c>
      <c r="F228" s="46" t="e">
        <f t="shared" si="96"/>
        <v>#VALUE!</v>
      </c>
      <c r="G228" s="46" t="e">
        <f t="shared" si="96"/>
        <v>#VALUE!</v>
      </c>
      <c r="H228" s="46" t="e">
        <f t="shared" si="96"/>
        <v>#VALUE!</v>
      </c>
      <c r="I228" s="46" t="e">
        <f t="shared" si="96"/>
        <v>#VALUE!</v>
      </c>
      <c r="J228" s="46" t="e">
        <f t="shared" si="96"/>
        <v>#VALUE!</v>
      </c>
      <c r="K228" s="46" t="e">
        <f t="shared" si="96"/>
        <v>#VALUE!</v>
      </c>
      <c r="L228" s="46" t="e">
        <f t="shared" si="96"/>
        <v>#VALUE!</v>
      </c>
      <c r="M228" s="46" t="e">
        <f t="shared" si="96"/>
        <v>#VALUE!</v>
      </c>
      <c r="N228" s="46" t="e">
        <f t="shared" si="96"/>
        <v>#VALUE!</v>
      </c>
      <c r="O228" s="46" t="e">
        <f t="shared" si="96"/>
        <v>#VALUE!</v>
      </c>
      <c r="P228" s="46" t="e">
        <f t="shared" si="96"/>
        <v>#VALUE!</v>
      </c>
      <c r="Q228" s="46" t="e">
        <f t="shared" si="96"/>
        <v>#VALUE!</v>
      </c>
      <c r="R228" s="46" t="e">
        <f t="shared" si="96"/>
        <v>#VALUE!</v>
      </c>
      <c r="S228" s="46" t="e">
        <f t="shared" si="96"/>
        <v>#VALUE!</v>
      </c>
      <c r="T228" s="46" t="e">
        <f t="shared" si="96"/>
        <v>#VALUE!</v>
      </c>
      <c r="U228" s="46" t="e">
        <f t="shared" si="96"/>
        <v>#VALUE!</v>
      </c>
      <c r="V228" s="46" t="e">
        <f t="shared" si="96"/>
        <v>#VALUE!</v>
      </c>
      <c r="W228" s="46" t="e">
        <f t="shared" si="96"/>
        <v>#VALUE!</v>
      </c>
      <c r="X228" s="46" t="e">
        <f t="shared" si="96"/>
        <v>#VALUE!</v>
      </c>
      <c r="Y228" s="46" t="e">
        <f t="shared" si="96"/>
        <v>#VALUE!</v>
      </c>
      <c r="Z228" s="46" t="e">
        <f t="shared" si="96"/>
        <v>#VALUE!</v>
      </c>
      <c r="AA228" s="46" t="e">
        <f t="shared" si="96"/>
        <v>#VALUE!</v>
      </c>
      <c r="AB228" s="46" t="e">
        <f t="shared" si="96"/>
        <v>#VALUE!</v>
      </c>
      <c r="AC228" s="46" t="e">
        <f t="shared" si="96"/>
        <v>#VALUE!</v>
      </c>
      <c r="AD228" s="46" t="e">
        <f t="shared" si="96"/>
        <v>#VALUE!</v>
      </c>
      <c r="AE228" s="46" t="e">
        <f t="shared" si="96"/>
        <v>#VALUE!</v>
      </c>
      <c r="AF228" s="46" t="e">
        <f t="shared" si="96"/>
        <v>#VALUE!</v>
      </c>
      <c r="AG228" s="46" t="e">
        <f t="shared" si="96"/>
        <v>#VALUE!</v>
      </c>
      <c r="AH228" s="47" t="s">
        <v>27</v>
      </c>
      <c r="AI228" s="48">
        <f>_xlfn.AGGREGATE(9,6,C228:AG228)</f>
        <v>0</v>
      </c>
      <c r="AJ228" s="38"/>
      <c r="AK228" s="4"/>
      <c r="AL228" s="6"/>
    </row>
    <row r="229" spans="2:38" hidden="1" x14ac:dyDescent="0.45">
      <c r="B229" s="45" t="s">
        <v>31</v>
      </c>
      <c r="C229" s="49" t="e">
        <f>IF(AND(DAY(C218)&gt;=8,DAY(C218)&lt;=14,C219="土",OR(C224="休",C224="雨")),1,0)</f>
        <v>#VALUE!</v>
      </c>
      <c r="D229" s="49" t="e">
        <f>IF(AND(DAY(D218)&gt;=8,DAY(D218)&lt;=14,D219="土",OR(D224="休",D224="雨")),1,0)</f>
        <v>#VALUE!</v>
      </c>
      <c r="E229" s="49" t="e">
        <f t="shared" ref="E229:AG229" si="97">IF(AND(DAY(E218)&gt;=8,DAY(E218)&lt;=14,E219="土",OR(E224="休",E224="雨")),1,0)</f>
        <v>#VALUE!</v>
      </c>
      <c r="F229" s="49" t="e">
        <f t="shared" si="97"/>
        <v>#VALUE!</v>
      </c>
      <c r="G229" s="49" t="e">
        <f t="shared" si="97"/>
        <v>#VALUE!</v>
      </c>
      <c r="H229" s="49" t="e">
        <f t="shared" si="97"/>
        <v>#VALUE!</v>
      </c>
      <c r="I229" s="49" t="e">
        <f t="shared" si="97"/>
        <v>#VALUE!</v>
      </c>
      <c r="J229" s="49" t="e">
        <f t="shared" si="97"/>
        <v>#VALUE!</v>
      </c>
      <c r="K229" s="49" t="e">
        <f t="shared" si="97"/>
        <v>#VALUE!</v>
      </c>
      <c r="L229" s="49" t="e">
        <f t="shared" si="97"/>
        <v>#VALUE!</v>
      </c>
      <c r="M229" s="49" t="e">
        <f t="shared" si="97"/>
        <v>#VALUE!</v>
      </c>
      <c r="N229" s="49" t="e">
        <f t="shared" si="97"/>
        <v>#VALUE!</v>
      </c>
      <c r="O229" s="49" t="e">
        <f t="shared" si="97"/>
        <v>#VALUE!</v>
      </c>
      <c r="P229" s="49" t="e">
        <f t="shared" si="97"/>
        <v>#VALUE!</v>
      </c>
      <c r="Q229" s="49" t="e">
        <f t="shared" si="97"/>
        <v>#VALUE!</v>
      </c>
      <c r="R229" s="49" t="e">
        <f t="shared" si="97"/>
        <v>#VALUE!</v>
      </c>
      <c r="S229" s="49" t="e">
        <f t="shared" si="97"/>
        <v>#VALUE!</v>
      </c>
      <c r="T229" s="49" t="e">
        <f t="shared" si="97"/>
        <v>#VALUE!</v>
      </c>
      <c r="U229" s="49" t="e">
        <f t="shared" si="97"/>
        <v>#VALUE!</v>
      </c>
      <c r="V229" s="49" t="e">
        <f t="shared" si="97"/>
        <v>#VALUE!</v>
      </c>
      <c r="W229" s="49" t="e">
        <f t="shared" si="97"/>
        <v>#VALUE!</v>
      </c>
      <c r="X229" s="49" t="e">
        <f t="shared" si="97"/>
        <v>#VALUE!</v>
      </c>
      <c r="Y229" s="49" t="e">
        <f t="shared" si="97"/>
        <v>#VALUE!</v>
      </c>
      <c r="Z229" s="49" t="e">
        <f t="shared" si="97"/>
        <v>#VALUE!</v>
      </c>
      <c r="AA229" s="49" t="e">
        <f t="shared" si="97"/>
        <v>#VALUE!</v>
      </c>
      <c r="AB229" s="49" t="e">
        <f t="shared" si="97"/>
        <v>#VALUE!</v>
      </c>
      <c r="AC229" s="49" t="e">
        <f t="shared" si="97"/>
        <v>#VALUE!</v>
      </c>
      <c r="AD229" s="49" t="e">
        <f t="shared" si="97"/>
        <v>#VALUE!</v>
      </c>
      <c r="AE229" s="49" t="e">
        <f t="shared" si="97"/>
        <v>#VALUE!</v>
      </c>
      <c r="AF229" s="49" t="e">
        <f t="shared" si="97"/>
        <v>#VALUE!</v>
      </c>
      <c r="AG229" s="49" t="e">
        <f t="shared" si="97"/>
        <v>#VALUE!</v>
      </c>
      <c r="AH229" s="50" t="s">
        <v>29</v>
      </c>
      <c r="AI229" s="48">
        <f>_xlfn.AGGREGATE(9,6,C229:AG229)</f>
        <v>0</v>
      </c>
      <c r="AJ229" s="38"/>
      <c r="AK229" s="4"/>
      <c r="AL229" s="6"/>
    </row>
    <row r="230" spans="2:38" s="35" customFormat="1" ht="13.2" x14ac:dyDescent="0.45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I230" s="59"/>
      <c r="AL230" s="58"/>
    </row>
    <row r="231" spans="2:38" hidden="1" x14ac:dyDescent="0.45">
      <c r="B231" s="2"/>
      <c r="C231" s="2" t="e">
        <f>YEAR(C234)</f>
        <v>#VALUE!</v>
      </c>
      <c r="D231" s="2" t="e">
        <f>MONTH(C234)</f>
        <v>#VALUE!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4"/>
      <c r="AI231" s="2"/>
      <c r="AJ231" s="4"/>
      <c r="AK231" s="4"/>
      <c r="AL231" s="6"/>
    </row>
    <row r="232" spans="2:38" x14ac:dyDescent="0.45">
      <c r="B232" s="7" t="s">
        <v>16</v>
      </c>
      <c r="C232" s="121" t="e">
        <f>C234</f>
        <v>#VALUE!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3"/>
      <c r="AJ232" s="4"/>
      <c r="AK232" s="4"/>
      <c r="AL232" s="6"/>
    </row>
    <row r="233" spans="2:38" hidden="1" x14ac:dyDescent="0.45">
      <c r="B233" s="52"/>
      <c r="C233" s="31" t="e">
        <f>DATE($C231,$D231,1)</f>
        <v>#VALUE!</v>
      </c>
      <c r="D233" s="31" t="e">
        <f t="shared" ref="D233:AG233" si="98">C233+1</f>
        <v>#VALUE!</v>
      </c>
      <c r="E233" s="31" t="e">
        <f t="shared" si="98"/>
        <v>#VALUE!</v>
      </c>
      <c r="F233" s="31" t="e">
        <f t="shared" si="98"/>
        <v>#VALUE!</v>
      </c>
      <c r="G233" s="31" t="e">
        <f t="shared" si="98"/>
        <v>#VALUE!</v>
      </c>
      <c r="H233" s="31" t="e">
        <f t="shared" si="98"/>
        <v>#VALUE!</v>
      </c>
      <c r="I233" s="31" t="e">
        <f t="shared" si="98"/>
        <v>#VALUE!</v>
      </c>
      <c r="J233" s="31" t="e">
        <f t="shared" si="98"/>
        <v>#VALUE!</v>
      </c>
      <c r="K233" s="31" t="e">
        <f t="shared" si="98"/>
        <v>#VALUE!</v>
      </c>
      <c r="L233" s="31" t="e">
        <f t="shared" si="98"/>
        <v>#VALUE!</v>
      </c>
      <c r="M233" s="31" t="e">
        <f t="shared" si="98"/>
        <v>#VALUE!</v>
      </c>
      <c r="N233" s="31" t="e">
        <f t="shared" si="98"/>
        <v>#VALUE!</v>
      </c>
      <c r="O233" s="31" t="e">
        <f t="shared" si="98"/>
        <v>#VALUE!</v>
      </c>
      <c r="P233" s="31" t="e">
        <f t="shared" si="98"/>
        <v>#VALUE!</v>
      </c>
      <c r="Q233" s="31" t="e">
        <f t="shared" si="98"/>
        <v>#VALUE!</v>
      </c>
      <c r="R233" s="31" t="e">
        <f t="shared" si="98"/>
        <v>#VALUE!</v>
      </c>
      <c r="S233" s="31" t="e">
        <f t="shared" si="98"/>
        <v>#VALUE!</v>
      </c>
      <c r="T233" s="31" t="e">
        <f t="shared" si="98"/>
        <v>#VALUE!</v>
      </c>
      <c r="U233" s="31" t="e">
        <f t="shared" si="98"/>
        <v>#VALUE!</v>
      </c>
      <c r="V233" s="31" t="e">
        <f t="shared" si="98"/>
        <v>#VALUE!</v>
      </c>
      <c r="W233" s="31" t="e">
        <f t="shared" si="98"/>
        <v>#VALUE!</v>
      </c>
      <c r="X233" s="31" t="e">
        <f t="shared" si="98"/>
        <v>#VALUE!</v>
      </c>
      <c r="Y233" s="31" t="e">
        <f t="shared" si="98"/>
        <v>#VALUE!</v>
      </c>
      <c r="Z233" s="31" t="e">
        <f t="shared" si="98"/>
        <v>#VALUE!</v>
      </c>
      <c r="AA233" s="31" t="e">
        <f t="shared" si="98"/>
        <v>#VALUE!</v>
      </c>
      <c r="AB233" s="31" t="e">
        <f t="shared" si="98"/>
        <v>#VALUE!</v>
      </c>
      <c r="AC233" s="31" t="e">
        <f t="shared" si="98"/>
        <v>#VALUE!</v>
      </c>
      <c r="AD233" s="31" t="e">
        <f t="shared" si="98"/>
        <v>#VALUE!</v>
      </c>
      <c r="AE233" s="31" t="e">
        <f t="shared" si="98"/>
        <v>#VALUE!</v>
      </c>
      <c r="AF233" s="31" t="e">
        <f t="shared" si="98"/>
        <v>#VALUE!</v>
      </c>
      <c r="AG233" s="31" t="e">
        <f t="shared" si="98"/>
        <v>#VALUE!</v>
      </c>
      <c r="AH233" s="53"/>
      <c r="AI233" s="54"/>
      <c r="AJ233" s="4"/>
      <c r="AK233" s="4"/>
      <c r="AL233" s="6"/>
    </row>
    <row r="234" spans="2:38" x14ac:dyDescent="0.45">
      <c r="B234" s="55" t="s">
        <v>17</v>
      </c>
      <c r="C234" s="56" t="e">
        <f>IF(EDATE(C217,1)&gt;$G$5,"",EDATE(C217,1))</f>
        <v>#VALUE!</v>
      </c>
      <c r="D234" s="31" t="e">
        <f t="shared" ref="D234:AG234" si="99">IF(D233&gt;$G$5,"",IF(C234=EOMONTH(DATE($C231,$D231,1),0),"",IF(C234="","",C234+1)))</f>
        <v>#VALUE!</v>
      </c>
      <c r="E234" s="31" t="e">
        <f t="shared" si="99"/>
        <v>#VALUE!</v>
      </c>
      <c r="F234" s="31" t="e">
        <f t="shared" si="99"/>
        <v>#VALUE!</v>
      </c>
      <c r="G234" s="31" t="e">
        <f t="shared" si="99"/>
        <v>#VALUE!</v>
      </c>
      <c r="H234" s="31" t="e">
        <f t="shared" si="99"/>
        <v>#VALUE!</v>
      </c>
      <c r="I234" s="31" t="e">
        <f t="shared" si="99"/>
        <v>#VALUE!</v>
      </c>
      <c r="J234" s="31" t="e">
        <f t="shared" si="99"/>
        <v>#VALUE!</v>
      </c>
      <c r="K234" s="31" t="e">
        <f t="shared" si="99"/>
        <v>#VALUE!</v>
      </c>
      <c r="L234" s="31" t="e">
        <f t="shared" si="99"/>
        <v>#VALUE!</v>
      </c>
      <c r="M234" s="31" t="e">
        <f t="shared" si="99"/>
        <v>#VALUE!</v>
      </c>
      <c r="N234" s="31" t="e">
        <f t="shared" si="99"/>
        <v>#VALUE!</v>
      </c>
      <c r="O234" s="31" t="e">
        <f t="shared" si="99"/>
        <v>#VALUE!</v>
      </c>
      <c r="P234" s="31" t="e">
        <f t="shared" si="99"/>
        <v>#VALUE!</v>
      </c>
      <c r="Q234" s="31" t="e">
        <f t="shared" si="99"/>
        <v>#VALUE!</v>
      </c>
      <c r="R234" s="31" t="e">
        <f t="shared" si="99"/>
        <v>#VALUE!</v>
      </c>
      <c r="S234" s="31" t="e">
        <f t="shared" si="99"/>
        <v>#VALUE!</v>
      </c>
      <c r="T234" s="31" t="e">
        <f t="shared" si="99"/>
        <v>#VALUE!</v>
      </c>
      <c r="U234" s="31" t="e">
        <f t="shared" si="99"/>
        <v>#VALUE!</v>
      </c>
      <c r="V234" s="31" t="e">
        <f t="shared" si="99"/>
        <v>#VALUE!</v>
      </c>
      <c r="W234" s="31" t="e">
        <f t="shared" si="99"/>
        <v>#VALUE!</v>
      </c>
      <c r="X234" s="31" t="e">
        <f t="shared" si="99"/>
        <v>#VALUE!</v>
      </c>
      <c r="Y234" s="31" t="e">
        <f t="shared" si="99"/>
        <v>#VALUE!</v>
      </c>
      <c r="Z234" s="31" t="e">
        <f t="shared" si="99"/>
        <v>#VALUE!</v>
      </c>
      <c r="AA234" s="31" t="e">
        <f t="shared" si="99"/>
        <v>#VALUE!</v>
      </c>
      <c r="AB234" s="31" t="e">
        <f t="shared" si="99"/>
        <v>#VALUE!</v>
      </c>
      <c r="AC234" s="31" t="e">
        <f t="shared" si="99"/>
        <v>#VALUE!</v>
      </c>
      <c r="AD234" s="31" t="e">
        <f t="shared" si="99"/>
        <v>#VALUE!</v>
      </c>
      <c r="AE234" s="31" t="e">
        <f t="shared" si="99"/>
        <v>#VALUE!</v>
      </c>
      <c r="AF234" s="31" t="e">
        <f t="shared" si="99"/>
        <v>#VALUE!</v>
      </c>
      <c r="AG234" s="31" t="e">
        <f t="shared" si="99"/>
        <v>#VALUE!</v>
      </c>
      <c r="AH234" s="32" t="s">
        <v>18</v>
      </c>
      <c r="AI234" s="33">
        <f>+COUNTIFS(C235:AG235,"土",C236:AG236,"")+COUNTIFS(C235:AG235,"日",C236:AG236,"")</f>
        <v>0</v>
      </c>
      <c r="AJ234" s="4"/>
      <c r="AK234" s="4"/>
      <c r="AL234" s="6"/>
    </row>
    <row r="235" spans="2:38" s="35" customFormat="1" ht="13.2" x14ac:dyDescent="0.45">
      <c r="B235" s="57" t="s">
        <v>19</v>
      </c>
      <c r="C235" s="34" t="str">
        <f>IFERROR(TEXT(WEEKDAY(+C234),"aaa"),"")</f>
        <v/>
      </c>
      <c r="D235" s="34" t="str">
        <f t="shared" ref="D235:AG235" si="100">IFERROR(TEXT(WEEKDAY(+D234),"aaa"),"")</f>
        <v/>
      </c>
      <c r="E235" s="34" t="str">
        <f t="shared" si="100"/>
        <v/>
      </c>
      <c r="F235" s="34" t="str">
        <f t="shared" si="100"/>
        <v/>
      </c>
      <c r="G235" s="34" t="str">
        <f t="shared" si="100"/>
        <v/>
      </c>
      <c r="H235" s="34" t="str">
        <f t="shared" si="100"/>
        <v/>
      </c>
      <c r="I235" s="34" t="str">
        <f t="shared" si="100"/>
        <v/>
      </c>
      <c r="J235" s="34" t="str">
        <f t="shared" si="100"/>
        <v/>
      </c>
      <c r="K235" s="34" t="str">
        <f t="shared" si="100"/>
        <v/>
      </c>
      <c r="L235" s="34" t="str">
        <f t="shared" si="100"/>
        <v/>
      </c>
      <c r="M235" s="34" t="str">
        <f t="shared" si="100"/>
        <v/>
      </c>
      <c r="N235" s="34" t="str">
        <f t="shared" si="100"/>
        <v/>
      </c>
      <c r="O235" s="34" t="str">
        <f t="shared" si="100"/>
        <v/>
      </c>
      <c r="P235" s="34" t="str">
        <f t="shared" si="100"/>
        <v/>
      </c>
      <c r="Q235" s="34" t="str">
        <f t="shared" si="100"/>
        <v/>
      </c>
      <c r="R235" s="34" t="str">
        <f t="shared" si="100"/>
        <v/>
      </c>
      <c r="S235" s="34" t="str">
        <f t="shared" si="100"/>
        <v/>
      </c>
      <c r="T235" s="34" t="str">
        <f t="shared" si="100"/>
        <v/>
      </c>
      <c r="U235" s="34" t="str">
        <f t="shared" si="100"/>
        <v/>
      </c>
      <c r="V235" s="34" t="str">
        <f t="shared" si="100"/>
        <v/>
      </c>
      <c r="W235" s="34" t="str">
        <f t="shared" si="100"/>
        <v/>
      </c>
      <c r="X235" s="34" t="str">
        <f t="shared" si="100"/>
        <v/>
      </c>
      <c r="Y235" s="34" t="str">
        <f t="shared" si="100"/>
        <v/>
      </c>
      <c r="Z235" s="34" t="str">
        <f t="shared" si="100"/>
        <v/>
      </c>
      <c r="AA235" s="34" t="str">
        <f t="shared" si="100"/>
        <v/>
      </c>
      <c r="AB235" s="34" t="str">
        <f t="shared" si="100"/>
        <v/>
      </c>
      <c r="AC235" s="34" t="str">
        <f t="shared" si="100"/>
        <v/>
      </c>
      <c r="AD235" s="34" t="str">
        <f t="shared" si="100"/>
        <v/>
      </c>
      <c r="AE235" s="34" t="str">
        <f t="shared" si="100"/>
        <v/>
      </c>
      <c r="AF235" s="34" t="str">
        <f t="shared" si="100"/>
        <v/>
      </c>
      <c r="AG235" s="34" t="str">
        <f t="shared" si="100"/>
        <v/>
      </c>
      <c r="AH235" s="32" t="s">
        <v>20</v>
      </c>
      <c r="AI235" s="33">
        <f>+COUNTIF(C236:AG236,"夏休")+COUNTIF(C236:AG236,"冬休")+COUNTIF(C236:AG236,"中止")</f>
        <v>0</v>
      </c>
      <c r="AL235" s="58"/>
    </row>
    <row r="236" spans="2:38" s="35" customFormat="1" ht="13.5" customHeight="1" x14ac:dyDescent="0.45">
      <c r="B236" s="124" t="s">
        <v>21</v>
      </c>
      <c r="C236" s="126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8"/>
      <c r="AH236" s="36" t="s">
        <v>1</v>
      </c>
      <c r="AI236" s="37">
        <f>COUNT(C234:AG234)-AI235</f>
        <v>0</v>
      </c>
      <c r="AL236" s="58"/>
    </row>
    <row r="237" spans="2:38" s="35" customFormat="1" ht="13.5" customHeight="1" x14ac:dyDescent="0.45">
      <c r="B237" s="125"/>
      <c r="C237" s="126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8"/>
      <c r="AH237" s="36" t="s">
        <v>22</v>
      </c>
      <c r="AI237" s="37">
        <f>+COUNTIF(C238:AG239,"休")</f>
        <v>0</v>
      </c>
      <c r="AJ237" s="38" t="e">
        <f>IF(AI238&gt;0.285,"",IF(AI237&lt;AI234,"←計画日数が足りません",""))</f>
        <v>#DIV/0!</v>
      </c>
      <c r="AL237" s="58"/>
    </row>
    <row r="238" spans="2:38" s="35" customFormat="1" ht="13.5" customHeight="1" x14ac:dyDescent="0.45">
      <c r="B238" s="119" t="s">
        <v>7</v>
      </c>
      <c r="C238" s="120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2"/>
      <c r="AH238" s="36" t="s">
        <v>23</v>
      </c>
      <c r="AI238" s="39" t="e">
        <f>+AI237/AI236</f>
        <v>#DIV/0!</v>
      </c>
      <c r="AL238" s="58"/>
    </row>
    <row r="239" spans="2:38" s="35" customFormat="1" ht="13.2" x14ac:dyDescent="0.45">
      <c r="B239" s="119"/>
      <c r="C239" s="120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2"/>
      <c r="AH239" s="36" t="s">
        <v>2</v>
      </c>
      <c r="AI239" s="37">
        <f>+COUNTA(C240:AG241)</f>
        <v>0</v>
      </c>
      <c r="AL239" s="58"/>
    </row>
    <row r="240" spans="2:38" s="35" customFormat="1" ht="13.2" x14ac:dyDescent="0.45">
      <c r="B240" s="113" t="s">
        <v>10</v>
      </c>
      <c r="C240" s="115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7"/>
      <c r="AH240" s="40" t="s">
        <v>24</v>
      </c>
      <c r="AI240" s="41" t="e">
        <f>+AI239/AI236</f>
        <v>#DIV/0!</v>
      </c>
      <c r="AL240" s="23">
        <f>+COUNTIF(C238:AG239,"休")</f>
        <v>0</v>
      </c>
    </row>
    <row r="241" spans="2:38" s="35" customFormat="1" ht="13.2" x14ac:dyDescent="0.45">
      <c r="B241" s="114"/>
      <c r="C241" s="116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08"/>
      <c r="AH241" s="42" t="s">
        <v>25</v>
      </c>
      <c r="AI241" s="43" t="str">
        <f>IF(7&gt;AI236,"対象外",IF(OR(AI239&gt;=AI234,AI240&gt;=0.285),"OK","NG"))</f>
        <v>対象外</v>
      </c>
      <c r="AJ241" s="3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44" t="str">
        <f>IF(7&gt;AI236,"対象外",IF(AL240&gt;=AI234,"OK","NG"))</f>
        <v>対象外</v>
      </c>
    </row>
    <row r="242" spans="2:38" hidden="1" x14ac:dyDescent="0.45">
      <c r="B242" s="45" t="s">
        <v>26</v>
      </c>
      <c r="C242" s="46" t="e">
        <f t="shared" ref="C242:AG242" si="101">IF(AND(DAY(C234)&gt;=22,DAY(C234)&lt;=28,C235="土"),1,0)</f>
        <v>#VALUE!</v>
      </c>
      <c r="D242" s="46" t="e">
        <f t="shared" si="101"/>
        <v>#VALUE!</v>
      </c>
      <c r="E242" s="46" t="e">
        <f t="shared" si="101"/>
        <v>#VALUE!</v>
      </c>
      <c r="F242" s="46" t="e">
        <f t="shared" si="101"/>
        <v>#VALUE!</v>
      </c>
      <c r="G242" s="46" t="e">
        <f t="shared" si="101"/>
        <v>#VALUE!</v>
      </c>
      <c r="H242" s="46" t="e">
        <f t="shared" si="101"/>
        <v>#VALUE!</v>
      </c>
      <c r="I242" s="46" t="e">
        <f t="shared" si="101"/>
        <v>#VALUE!</v>
      </c>
      <c r="J242" s="46" t="e">
        <f t="shared" si="101"/>
        <v>#VALUE!</v>
      </c>
      <c r="K242" s="46" t="e">
        <f t="shared" si="101"/>
        <v>#VALUE!</v>
      </c>
      <c r="L242" s="46" t="e">
        <f t="shared" si="101"/>
        <v>#VALUE!</v>
      </c>
      <c r="M242" s="46" t="e">
        <f t="shared" si="101"/>
        <v>#VALUE!</v>
      </c>
      <c r="N242" s="46" t="e">
        <f t="shared" si="101"/>
        <v>#VALUE!</v>
      </c>
      <c r="O242" s="46" t="e">
        <f t="shared" si="101"/>
        <v>#VALUE!</v>
      </c>
      <c r="P242" s="46" t="e">
        <f t="shared" si="101"/>
        <v>#VALUE!</v>
      </c>
      <c r="Q242" s="46" t="e">
        <f t="shared" si="101"/>
        <v>#VALUE!</v>
      </c>
      <c r="R242" s="46" t="e">
        <f t="shared" si="101"/>
        <v>#VALUE!</v>
      </c>
      <c r="S242" s="46" t="e">
        <f t="shared" si="101"/>
        <v>#VALUE!</v>
      </c>
      <c r="T242" s="46" t="e">
        <f t="shared" si="101"/>
        <v>#VALUE!</v>
      </c>
      <c r="U242" s="46" t="e">
        <f t="shared" si="101"/>
        <v>#VALUE!</v>
      </c>
      <c r="V242" s="46" t="e">
        <f t="shared" si="101"/>
        <v>#VALUE!</v>
      </c>
      <c r="W242" s="46" t="e">
        <f t="shared" si="101"/>
        <v>#VALUE!</v>
      </c>
      <c r="X242" s="46" t="e">
        <f t="shared" si="101"/>
        <v>#VALUE!</v>
      </c>
      <c r="Y242" s="46" t="e">
        <f t="shared" si="101"/>
        <v>#VALUE!</v>
      </c>
      <c r="Z242" s="46" t="e">
        <f t="shared" si="101"/>
        <v>#VALUE!</v>
      </c>
      <c r="AA242" s="46" t="e">
        <f t="shared" si="101"/>
        <v>#VALUE!</v>
      </c>
      <c r="AB242" s="46" t="e">
        <f t="shared" si="101"/>
        <v>#VALUE!</v>
      </c>
      <c r="AC242" s="46" t="e">
        <f t="shared" si="101"/>
        <v>#VALUE!</v>
      </c>
      <c r="AD242" s="46" t="e">
        <f t="shared" si="101"/>
        <v>#VALUE!</v>
      </c>
      <c r="AE242" s="46" t="e">
        <f t="shared" si="101"/>
        <v>#VALUE!</v>
      </c>
      <c r="AF242" s="46" t="e">
        <f t="shared" si="101"/>
        <v>#VALUE!</v>
      </c>
      <c r="AG242" s="46" t="e">
        <f t="shared" si="101"/>
        <v>#VALUE!</v>
      </c>
      <c r="AH242" s="47" t="s">
        <v>27</v>
      </c>
      <c r="AI242" s="48">
        <f>_xlfn.AGGREGATE(9,6,C242:AG242)</f>
        <v>0</v>
      </c>
      <c r="AJ242" s="38"/>
      <c r="AK242" s="4"/>
      <c r="AL242" s="6"/>
    </row>
    <row r="243" spans="2:38" hidden="1" x14ac:dyDescent="0.45">
      <c r="B243" s="45" t="s">
        <v>28</v>
      </c>
      <c r="C243" s="49" t="e">
        <f t="shared" ref="C243:AG243" si="102">IF(AND(DAY(C234)&gt;=22,DAY(C234)&lt;=28,C235="土",OR(C240="休",C240="雨")),1,0)</f>
        <v>#VALUE!</v>
      </c>
      <c r="D243" s="49" t="e">
        <f t="shared" si="102"/>
        <v>#VALUE!</v>
      </c>
      <c r="E243" s="49" t="e">
        <f t="shared" si="102"/>
        <v>#VALUE!</v>
      </c>
      <c r="F243" s="49" t="e">
        <f t="shared" si="102"/>
        <v>#VALUE!</v>
      </c>
      <c r="G243" s="49" t="e">
        <f t="shared" si="102"/>
        <v>#VALUE!</v>
      </c>
      <c r="H243" s="49" t="e">
        <f t="shared" si="102"/>
        <v>#VALUE!</v>
      </c>
      <c r="I243" s="49" t="e">
        <f t="shared" si="102"/>
        <v>#VALUE!</v>
      </c>
      <c r="J243" s="49" t="e">
        <f t="shared" si="102"/>
        <v>#VALUE!</v>
      </c>
      <c r="K243" s="49" t="e">
        <f t="shared" si="102"/>
        <v>#VALUE!</v>
      </c>
      <c r="L243" s="49" t="e">
        <f t="shared" si="102"/>
        <v>#VALUE!</v>
      </c>
      <c r="M243" s="49" t="e">
        <f t="shared" si="102"/>
        <v>#VALUE!</v>
      </c>
      <c r="N243" s="49" t="e">
        <f t="shared" si="102"/>
        <v>#VALUE!</v>
      </c>
      <c r="O243" s="49" t="e">
        <f t="shared" si="102"/>
        <v>#VALUE!</v>
      </c>
      <c r="P243" s="49" t="e">
        <f t="shared" si="102"/>
        <v>#VALUE!</v>
      </c>
      <c r="Q243" s="49" t="e">
        <f t="shared" si="102"/>
        <v>#VALUE!</v>
      </c>
      <c r="R243" s="49" t="e">
        <f t="shared" si="102"/>
        <v>#VALUE!</v>
      </c>
      <c r="S243" s="49" t="e">
        <f t="shared" si="102"/>
        <v>#VALUE!</v>
      </c>
      <c r="T243" s="49" t="e">
        <f t="shared" si="102"/>
        <v>#VALUE!</v>
      </c>
      <c r="U243" s="49" t="e">
        <f t="shared" si="102"/>
        <v>#VALUE!</v>
      </c>
      <c r="V243" s="49" t="e">
        <f t="shared" si="102"/>
        <v>#VALUE!</v>
      </c>
      <c r="W243" s="49" t="e">
        <f t="shared" si="102"/>
        <v>#VALUE!</v>
      </c>
      <c r="X243" s="49" t="e">
        <f t="shared" si="102"/>
        <v>#VALUE!</v>
      </c>
      <c r="Y243" s="49" t="e">
        <f t="shared" si="102"/>
        <v>#VALUE!</v>
      </c>
      <c r="Z243" s="49" t="e">
        <f t="shared" si="102"/>
        <v>#VALUE!</v>
      </c>
      <c r="AA243" s="49" t="e">
        <f t="shared" si="102"/>
        <v>#VALUE!</v>
      </c>
      <c r="AB243" s="49" t="e">
        <f t="shared" si="102"/>
        <v>#VALUE!</v>
      </c>
      <c r="AC243" s="49" t="e">
        <f t="shared" si="102"/>
        <v>#VALUE!</v>
      </c>
      <c r="AD243" s="49" t="e">
        <f t="shared" si="102"/>
        <v>#VALUE!</v>
      </c>
      <c r="AE243" s="49" t="e">
        <f t="shared" si="102"/>
        <v>#VALUE!</v>
      </c>
      <c r="AF243" s="49" t="e">
        <f t="shared" si="102"/>
        <v>#VALUE!</v>
      </c>
      <c r="AG243" s="49" t="e">
        <f t="shared" si="102"/>
        <v>#VALUE!</v>
      </c>
      <c r="AH243" s="50" t="s">
        <v>29</v>
      </c>
      <c r="AI243" s="48">
        <f>_xlfn.AGGREGATE(9,6,C243:AG243)</f>
        <v>0</v>
      </c>
      <c r="AJ243" s="38"/>
      <c r="AK243" s="4"/>
      <c r="AL243" s="6"/>
    </row>
    <row r="244" spans="2:38" hidden="1" x14ac:dyDescent="0.45">
      <c r="B244" s="45" t="s">
        <v>30</v>
      </c>
      <c r="C244" s="46" t="e">
        <f>IF(AND(DAY(C234)&gt;=8,DAY(C234)&lt;=14,C235="土"),1,0)</f>
        <v>#VALUE!</v>
      </c>
      <c r="D244" s="46" t="e">
        <f>IF(AND(DAY(D234)&gt;=8,DAY(D234)&lt;=14,D235="土"),1,0)</f>
        <v>#VALUE!</v>
      </c>
      <c r="E244" s="46" t="e">
        <f t="shared" ref="E244:AG244" si="103">IF(AND(DAY(E234)&gt;=8,DAY(E234)&lt;=14,E235="土"),1,0)</f>
        <v>#VALUE!</v>
      </c>
      <c r="F244" s="46" t="e">
        <f t="shared" si="103"/>
        <v>#VALUE!</v>
      </c>
      <c r="G244" s="46" t="e">
        <f t="shared" si="103"/>
        <v>#VALUE!</v>
      </c>
      <c r="H244" s="46" t="e">
        <f t="shared" si="103"/>
        <v>#VALUE!</v>
      </c>
      <c r="I244" s="46" t="e">
        <f t="shared" si="103"/>
        <v>#VALUE!</v>
      </c>
      <c r="J244" s="46" t="e">
        <f t="shared" si="103"/>
        <v>#VALUE!</v>
      </c>
      <c r="K244" s="46" t="e">
        <f t="shared" si="103"/>
        <v>#VALUE!</v>
      </c>
      <c r="L244" s="46" t="e">
        <f t="shared" si="103"/>
        <v>#VALUE!</v>
      </c>
      <c r="M244" s="46" t="e">
        <f t="shared" si="103"/>
        <v>#VALUE!</v>
      </c>
      <c r="N244" s="46" t="e">
        <f t="shared" si="103"/>
        <v>#VALUE!</v>
      </c>
      <c r="O244" s="46" t="e">
        <f t="shared" si="103"/>
        <v>#VALUE!</v>
      </c>
      <c r="P244" s="46" t="e">
        <f t="shared" si="103"/>
        <v>#VALUE!</v>
      </c>
      <c r="Q244" s="46" t="e">
        <f t="shared" si="103"/>
        <v>#VALUE!</v>
      </c>
      <c r="R244" s="46" t="e">
        <f t="shared" si="103"/>
        <v>#VALUE!</v>
      </c>
      <c r="S244" s="46" t="e">
        <f t="shared" si="103"/>
        <v>#VALUE!</v>
      </c>
      <c r="T244" s="46" t="e">
        <f t="shared" si="103"/>
        <v>#VALUE!</v>
      </c>
      <c r="U244" s="46" t="e">
        <f t="shared" si="103"/>
        <v>#VALUE!</v>
      </c>
      <c r="V244" s="46" t="e">
        <f t="shared" si="103"/>
        <v>#VALUE!</v>
      </c>
      <c r="W244" s="46" t="e">
        <f t="shared" si="103"/>
        <v>#VALUE!</v>
      </c>
      <c r="X244" s="46" t="e">
        <f t="shared" si="103"/>
        <v>#VALUE!</v>
      </c>
      <c r="Y244" s="46" t="e">
        <f t="shared" si="103"/>
        <v>#VALUE!</v>
      </c>
      <c r="Z244" s="46" t="e">
        <f t="shared" si="103"/>
        <v>#VALUE!</v>
      </c>
      <c r="AA244" s="46" t="e">
        <f t="shared" si="103"/>
        <v>#VALUE!</v>
      </c>
      <c r="AB244" s="46" t="e">
        <f t="shared" si="103"/>
        <v>#VALUE!</v>
      </c>
      <c r="AC244" s="46" t="e">
        <f t="shared" si="103"/>
        <v>#VALUE!</v>
      </c>
      <c r="AD244" s="46" t="e">
        <f t="shared" si="103"/>
        <v>#VALUE!</v>
      </c>
      <c r="AE244" s="46" t="e">
        <f t="shared" si="103"/>
        <v>#VALUE!</v>
      </c>
      <c r="AF244" s="46" t="e">
        <f t="shared" si="103"/>
        <v>#VALUE!</v>
      </c>
      <c r="AG244" s="46" t="e">
        <f t="shared" si="103"/>
        <v>#VALUE!</v>
      </c>
      <c r="AH244" s="47" t="s">
        <v>27</v>
      </c>
      <c r="AI244" s="48">
        <f>_xlfn.AGGREGATE(9,6,C244:AG244)</f>
        <v>0</v>
      </c>
      <c r="AJ244" s="38"/>
      <c r="AK244" s="4"/>
      <c r="AL244" s="6"/>
    </row>
    <row r="245" spans="2:38" hidden="1" x14ac:dyDescent="0.45">
      <c r="B245" s="45" t="s">
        <v>31</v>
      </c>
      <c r="C245" s="49" t="e">
        <f>IF(AND(DAY(C234)&gt;=8,DAY(C234)&lt;=14,C235="土",OR(C240="休",C240="雨")),1,0)</f>
        <v>#VALUE!</v>
      </c>
      <c r="D245" s="49" t="e">
        <f>IF(AND(DAY(D234)&gt;=8,DAY(D234)&lt;=14,D235="土",OR(D240="休",D240="雨")),1,0)</f>
        <v>#VALUE!</v>
      </c>
      <c r="E245" s="49" t="e">
        <f t="shared" ref="E245:AG245" si="104">IF(AND(DAY(E234)&gt;=8,DAY(E234)&lt;=14,E235="土",OR(E240="休",E240="雨")),1,0)</f>
        <v>#VALUE!</v>
      </c>
      <c r="F245" s="49" t="e">
        <f t="shared" si="104"/>
        <v>#VALUE!</v>
      </c>
      <c r="G245" s="49" t="e">
        <f t="shared" si="104"/>
        <v>#VALUE!</v>
      </c>
      <c r="H245" s="49" t="e">
        <f t="shared" si="104"/>
        <v>#VALUE!</v>
      </c>
      <c r="I245" s="49" t="e">
        <f t="shared" si="104"/>
        <v>#VALUE!</v>
      </c>
      <c r="J245" s="49" t="e">
        <f t="shared" si="104"/>
        <v>#VALUE!</v>
      </c>
      <c r="K245" s="49" t="e">
        <f t="shared" si="104"/>
        <v>#VALUE!</v>
      </c>
      <c r="L245" s="49" t="e">
        <f t="shared" si="104"/>
        <v>#VALUE!</v>
      </c>
      <c r="M245" s="49" t="e">
        <f t="shared" si="104"/>
        <v>#VALUE!</v>
      </c>
      <c r="N245" s="49" t="e">
        <f t="shared" si="104"/>
        <v>#VALUE!</v>
      </c>
      <c r="O245" s="49" t="e">
        <f t="shared" si="104"/>
        <v>#VALUE!</v>
      </c>
      <c r="P245" s="49" t="e">
        <f t="shared" si="104"/>
        <v>#VALUE!</v>
      </c>
      <c r="Q245" s="49" t="e">
        <f t="shared" si="104"/>
        <v>#VALUE!</v>
      </c>
      <c r="R245" s="49" t="e">
        <f t="shared" si="104"/>
        <v>#VALUE!</v>
      </c>
      <c r="S245" s="49" t="e">
        <f t="shared" si="104"/>
        <v>#VALUE!</v>
      </c>
      <c r="T245" s="49" t="e">
        <f t="shared" si="104"/>
        <v>#VALUE!</v>
      </c>
      <c r="U245" s="49" t="e">
        <f t="shared" si="104"/>
        <v>#VALUE!</v>
      </c>
      <c r="V245" s="49" t="e">
        <f t="shared" si="104"/>
        <v>#VALUE!</v>
      </c>
      <c r="W245" s="49" t="e">
        <f t="shared" si="104"/>
        <v>#VALUE!</v>
      </c>
      <c r="X245" s="49" t="e">
        <f t="shared" si="104"/>
        <v>#VALUE!</v>
      </c>
      <c r="Y245" s="49" t="e">
        <f t="shared" si="104"/>
        <v>#VALUE!</v>
      </c>
      <c r="Z245" s="49" t="e">
        <f t="shared" si="104"/>
        <v>#VALUE!</v>
      </c>
      <c r="AA245" s="49" t="e">
        <f t="shared" si="104"/>
        <v>#VALUE!</v>
      </c>
      <c r="AB245" s="49" t="e">
        <f t="shared" si="104"/>
        <v>#VALUE!</v>
      </c>
      <c r="AC245" s="49" t="e">
        <f t="shared" si="104"/>
        <v>#VALUE!</v>
      </c>
      <c r="AD245" s="49" t="e">
        <f t="shared" si="104"/>
        <v>#VALUE!</v>
      </c>
      <c r="AE245" s="49" t="e">
        <f t="shared" si="104"/>
        <v>#VALUE!</v>
      </c>
      <c r="AF245" s="49" t="e">
        <f t="shared" si="104"/>
        <v>#VALUE!</v>
      </c>
      <c r="AG245" s="49" t="e">
        <f t="shared" si="104"/>
        <v>#VALUE!</v>
      </c>
      <c r="AH245" s="50" t="s">
        <v>29</v>
      </c>
      <c r="AI245" s="48">
        <f>_xlfn.AGGREGATE(9,6,C245:AG245)</f>
        <v>0</v>
      </c>
      <c r="AJ245" s="38"/>
      <c r="AK245" s="4"/>
      <c r="AL245" s="6"/>
    </row>
    <row r="246" spans="2:38" s="35" customFormat="1" ht="13.2" x14ac:dyDescent="0.45"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I246" s="59"/>
      <c r="AL246" s="58"/>
    </row>
    <row r="247" spans="2:38" hidden="1" x14ac:dyDescent="0.45">
      <c r="B247" s="2"/>
      <c r="C247" s="2" t="e">
        <f>YEAR(C250)</f>
        <v>#VALUE!</v>
      </c>
      <c r="D247" s="2" t="e">
        <f>MONTH(C250)</f>
        <v>#VALUE!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4"/>
      <c r="AI247" s="2"/>
      <c r="AJ247" s="4"/>
      <c r="AK247" s="4"/>
      <c r="AL247" s="6"/>
    </row>
    <row r="248" spans="2:38" x14ac:dyDescent="0.45">
      <c r="B248" s="7" t="s">
        <v>16</v>
      </c>
      <c r="C248" s="121" t="e">
        <f>C250</f>
        <v>#VALUE!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3"/>
      <c r="AJ248" s="4"/>
      <c r="AK248" s="4"/>
      <c r="AL248" s="6"/>
    </row>
    <row r="249" spans="2:38" hidden="1" x14ac:dyDescent="0.45">
      <c r="B249" s="52"/>
      <c r="C249" s="31" t="e">
        <f>DATE($C247,$D247,1)</f>
        <v>#VALUE!</v>
      </c>
      <c r="D249" s="31" t="e">
        <f t="shared" ref="D249:AG249" si="105">C249+1</f>
        <v>#VALUE!</v>
      </c>
      <c r="E249" s="31" t="e">
        <f t="shared" si="105"/>
        <v>#VALUE!</v>
      </c>
      <c r="F249" s="31" t="e">
        <f t="shared" si="105"/>
        <v>#VALUE!</v>
      </c>
      <c r="G249" s="31" t="e">
        <f t="shared" si="105"/>
        <v>#VALUE!</v>
      </c>
      <c r="H249" s="31" t="e">
        <f t="shared" si="105"/>
        <v>#VALUE!</v>
      </c>
      <c r="I249" s="31" t="e">
        <f t="shared" si="105"/>
        <v>#VALUE!</v>
      </c>
      <c r="J249" s="31" t="e">
        <f t="shared" si="105"/>
        <v>#VALUE!</v>
      </c>
      <c r="K249" s="31" t="e">
        <f t="shared" si="105"/>
        <v>#VALUE!</v>
      </c>
      <c r="L249" s="31" t="e">
        <f t="shared" si="105"/>
        <v>#VALUE!</v>
      </c>
      <c r="M249" s="31" t="e">
        <f t="shared" si="105"/>
        <v>#VALUE!</v>
      </c>
      <c r="N249" s="31" t="e">
        <f t="shared" si="105"/>
        <v>#VALUE!</v>
      </c>
      <c r="O249" s="31" t="e">
        <f t="shared" si="105"/>
        <v>#VALUE!</v>
      </c>
      <c r="P249" s="31" t="e">
        <f t="shared" si="105"/>
        <v>#VALUE!</v>
      </c>
      <c r="Q249" s="31" t="e">
        <f t="shared" si="105"/>
        <v>#VALUE!</v>
      </c>
      <c r="R249" s="31" t="e">
        <f t="shared" si="105"/>
        <v>#VALUE!</v>
      </c>
      <c r="S249" s="31" t="e">
        <f t="shared" si="105"/>
        <v>#VALUE!</v>
      </c>
      <c r="T249" s="31" t="e">
        <f t="shared" si="105"/>
        <v>#VALUE!</v>
      </c>
      <c r="U249" s="31" t="e">
        <f t="shared" si="105"/>
        <v>#VALUE!</v>
      </c>
      <c r="V249" s="31" t="e">
        <f t="shared" si="105"/>
        <v>#VALUE!</v>
      </c>
      <c r="W249" s="31" t="e">
        <f t="shared" si="105"/>
        <v>#VALUE!</v>
      </c>
      <c r="X249" s="31" t="e">
        <f t="shared" si="105"/>
        <v>#VALUE!</v>
      </c>
      <c r="Y249" s="31" t="e">
        <f t="shared" si="105"/>
        <v>#VALUE!</v>
      </c>
      <c r="Z249" s="31" t="e">
        <f t="shared" si="105"/>
        <v>#VALUE!</v>
      </c>
      <c r="AA249" s="31" t="e">
        <f t="shared" si="105"/>
        <v>#VALUE!</v>
      </c>
      <c r="AB249" s="31" t="e">
        <f t="shared" si="105"/>
        <v>#VALUE!</v>
      </c>
      <c r="AC249" s="31" t="e">
        <f t="shared" si="105"/>
        <v>#VALUE!</v>
      </c>
      <c r="AD249" s="31" t="e">
        <f t="shared" si="105"/>
        <v>#VALUE!</v>
      </c>
      <c r="AE249" s="31" t="e">
        <f t="shared" si="105"/>
        <v>#VALUE!</v>
      </c>
      <c r="AF249" s="31" t="e">
        <f t="shared" si="105"/>
        <v>#VALUE!</v>
      </c>
      <c r="AG249" s="31" t="e">
        <f t="shared" si="105"/>
        <v>#VALUE!</v>
      </c>
      <c r="AH249" s="53"/>
      <c r="AI249" s="54"/>
      <c r="AJ249" s="4"/>
      <c r="AK249" s="4"/>
      <c r="AL249" s="6"/>
    </row>
    <row r="250" spans="2:38" x14ac:dyDescent="0.45">
      <c r="B250" s="55" t="s">
        <v>17</v>
      </c>
      <c r="C250" s="56" t="e">
        <f>IF(EDATE(C233,1)&gt;$G$5,"",EDATE(C233,1))</f>
        <v>#VALUE!</v>
      </c>
      <c r="D250" s="31" t="e">
        <f t="shared" ref="D250:AG250" si="106">IF(D249&gt;$G$5,"",IF(C250=EOMONTH(DATE($C247,$D247,1),0),"",IF(C250="","",C250+1)))</f>
        <v>#VALUE!</v>
      </c>
      <c r="E250" s="31" t="e">
        <f t="shared" si="106"/>
        <v>#VALUE!</v>
      </c>
      <c r="F250" s="31" t="e">
        <f t="shared" si="106"/>
        <v>#VALUE!</v>
      </c>
      <c r="G250" s="31" t="e">
        <f t="shared" si="106"/>
        <v>#VALUE!</v>
      </c>
      <c r="H250" s="31" t="e">
        <f t="shared" si="106"/>
        <v>#VALUE!</v>
      </c>
      <c r="I250" s="31" t="e">
        <f t="shared" si="106"/>
        <v>#VALUE!</v>
      </c>
      <c r="J250" s="31" t="e">
        <f t="shared" si="106"/>
        <v>#VALUE!</v>
      </c>
      <c r="K250" s="31" t="e">
        <f t="shared" si="106"/>
        <v>#VALUE!</v>
      </c>
      <c r="L250" s="31" t="e">
        <f t="shared" si="106"/>
        <v>#VALUE!</v>
      </c>
      <c r="M250" s="31" t="e">
        <f t="shared" si="106"/>
        <v>#VALUE!</v>
      </c>
      <c r="N250" s="31" t="e">
        <f t="shared" si="106"/>
        <v>#VALUE!</v>
      </c>
      <c r="O250" s="31" t="e">
        <f t="shared" si="106"/>
        <v>#VALUE!</v>
      </c>
      <c r="P250" s="31" t="e">
        <f t="shared" si="106"/>
        <v>#VALUE!</v>
      </c>
      <c r="Q250" s="31" t="e">
        <f t="shared" si="106"/>
        <v>#VALUE!</v>
      </c>
      <c r="R250" s="31" t="e">
        <f t="shared" si="106"/>
        <v>#VALUE!</v>
      </c>
      <c r="S250" s="31" t="e">
        <f t="shared" si="106"/>
        <v>#VALUE!</v>
      </c>
      <c r="T250" s="31" t="e">
        <f t="shared" si="106"/>
        <v>#VALUE!</v>
      </c>
      <c r="U250" s="31" t="e">
        <f t="shared" si="106"/>
        <v>#VALUE!</v>
      </c>
      <c r="V250" s="31" t="e">
        <f t="shared" si="106"/>
        <v>#VALUE!</v>
      </c>
      <c r="W250" s="31" t="e">
        <f t="shared" si="106"/>
        <v>#VALUE!</v>
      </c>
      <c r="X250" s="31" t="e">
        <f t="shared" si="106"/>
        <v>#VALUE!</v>
      </c>
      <c r="Y250" s="31" t="e">
        <f t="shared" si="106"/>
        <v>#VALUE!</v>
      </c>
      <c r="Z250" s="31" t="e">
        <f t="shared" si="106"/>
        <v>#VALUE!</v>
      </c>
      <c r="AA250" s="31" t="e">
        <f t="shared" si="106"/>
        <v>#VALUE!</v>
      </c>
      <c r="AB250" s="31" t="e">
        <f t="shared" si="106"/>
        <v>#VALUE!</v>
      </c>
      <c r="AC250" s="31" t="e">
        <f t="shared" si="106"/>
        <v>#VALUE!</v>
      </c>
      <c r="AD250" s="31" t="e">
        <f t="shared" si="106"/>
        <v>#VALUE!</v>
      </c>
      <c r="AE250" s="31" t="e">
        <f t="shared" si="106"/>
        <v>#VALUE!</v>
      </c>
      <c r="AF250" s="31" t="e">
        <f t="shared" si="106"/>
        <v>#VALUE!</v>
      </c>
      <c r="AG250" s="31" t="e">
        <f t="shared" si="106"/>
        <v>#VALUE!</v>
      </c>
      <c r="AH250" s="32" t="s">
        <v>18</v>
      </c>
      <c r="AI250" s="33">
        <f>+COUNTIFS(C251:AG251,"土",C252:AG252,"")+COUNTIFS(C251:AG251,"日",C252:AG252,"")</f>
        <v>0</v>
      </c>
      <c r="AJ250" s="4"/>
      <c r="AK250" s="4"/>
      <c r="AL250" s="6"/>
    </row>
    <row r="251" spans="2:38" s="35" customFormat="1" ht="13.2" x14ac:dyDescent="0.45">
      <c r="B251" s="57" t="s">
        <v>19</v>
      </c>
      <c r="C251" s="34" t="str">
        <f>IFERROR(TEXT(WEEKDAY(+C250),"aaa"),"")</f>
        <v/>
      </c>
      <c r="D251" s="34" t="str">
        <f t="shared" ref="D251:AG251" si="107">IFERROR(TEXT(WEEKDAY(+D250),"aaa"),"")</f>
        <v/>
      </c>
      <c r="E251" s="34" t="str">
        <f t="shared" si="107"/>
        <v/>
      </c>
      <c r="F251" s="34" t="str">
        <f t="shared" si="107"/>
        <v/>
      </c>
      <c r="G251" s="34" t="str">
        <f t="shared" si="107"/>
        <v/>
      </c>
      <c r="H251" s="34" t="str">
        <f t="shared" si="107"/>
        <v/>
      </c>
      <c r="I251" s="34" t="str">
        <f t="shared" si="107"/>
        <v/>
      </c>
      <c r="J251" s="34" t="str">
        <f t="shared" si="107"/>
        <v/>
      </c>
      <c r="K251" s="34" t="str">
        <f t="shared" si="107"/>
        <v/>
      </c>
      <c r="L251" s="34" t="str">
        <f t="shared" si="107"/>
        <v/>
      </c>
      <c r="M251" s="34" t="str">
        <f t="shared" si="107"/>
        <v/>
      </c>
      <c r="N251" s="34" t="str">
        <f t="shared" si="107"/>
        <v/>
      </c>
      <c r="O251" s="34" t="str">
        <f t="shared" si="107"/>
        <v/>
      </c>
      <c r="P251" s="34" t="str">
        <f t="shared" si="107"/>
        <v/>
      </c>
      <c r="Q251" s="34" t="str">
        <f t="shared" si="107"/>
        <v/>
      </c>
      <c r="R251" s="34" t="str">
        <f t="shared" si="107"/>
        <v/>
      </c>
      <c r="S251" s="34" t="str">
        <f t="shared" si="107"/>
        <v/>
      </c>
      <c r="T251" s="34" t="str">
        <f t="shared" si="107"/>
        <v/>
      </c>
      <c r="U251" s="34" t="str">
        <f t="shared" si="107"/>
        <v/>
      </c>
      <c r="V251" s="34" t="str">
        <f t="shared" si="107"/>
        <v/>
      </c>
      <c r="W251" s="34" t="str">
        <f t="shared" si="107"/>
        <v/>
      </c>
      <c r="X251" s="34" t="str">
        <f t="shared" si="107"/>
        <v/>
      </c>
      <c r="Y251" s="34" t="str">
        <f t="shared" si="107"/>
        <v/>
      </c>
      <c r="Z251" s="34" t="str">
        <f t="shared" si="107"/>
        <v/>
      </c>
      <c r="AA251" s="34" t="str">
        <f t="shared" si="107"/>
        <v/>
      </c>
      <c r="AB251" s="34" t="str">
        <f t="shared" si="107"/>
        <v/>
      </c>
      <c r="AC251" s="34" t="str">
        <f t="shared" si="107"/>
        <v/>
      </c>
      <c r="AD251" s="34" t="str">
        <f t="shared" si="107"/>
        <v/>
      </c>
      <c r="AE251" s="34" t="str">
        <f t="shared" si="107"/>
        <v/>
      </c>
      <c r="AF251" s="34" t="str">
        <f t="shared" si="107"/>
        <v/>
      </c>
      <c r="AG251" s="34" t="str">
        <f t="shared" si="107"/>
        <v/>
      </c>
      <c r="AH251" s="32" t="s">
        <v>20</v>
      </c>
      <c r="AI251" s="33">
        <f>+COUNTIF(C252:AG252,"夏休")+COUNTIF(C252:AG252,"冬休")+COUNTIF(C252:AG252,"中止")</f>
        <v>0</v>
      </c>
      <c r="AL251" s="58"/>
    </row>
    <row r="252" spans="2:38" s="35" customFormat="1" ht="13.5" customHeight="1" x14ac:dyDescent="0.45">
      <c r="B252" s="124" t="s">
        <v>21</v>
      </c>
      <c r="C252" s="126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8"/>
      <c r="AH252" s="36" t="s">
        <v>1</v>
      </c>
      <c r="AI252" s="37">
        <f>COUNT(C250:AG250)-AI251</f>
        <v>0</v>
      </c>
      <c r="AL252" s="58"/>
    </row>
    <row r="253" spans="2:38" s="35" customFormat="1" ht="13.5" customHeight="1" x14ac:dyDescent="0.45">
      <c r="B253" s="125"/>
      <c r="C253" s="126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8"/>
      <c r="AH253" s="36" t="s">
        <v>22</v>
      </c>
      <c r="AI253" s="37">
        <f>+COUNTIF(C254:AG255,"休")</f>
        <v>0</v>
      </c>
      <c r="AJ253" s="38" t="e">
        <f>IF(AI254&gt;0.285,"",IF(AI253&lt;AI250,"←計画日数が足りません",""))</f>
        <v>#DIV/0!</v>
      </c>
      <c r="AL253" s="58"/>
    </row>
    <row r="254" spans="2:38" s="35" customFormat="1" ht="13.5" customHeight="1" x14ac:dyDescent="0.45">
      <c r="B254" s="119" t="s">
        <v>7</v>
      </c>
      <c r="C254" s="120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2"/>
      <c r="AH254" s="36" t="s">
        <v>23</v>
      </c>
      <c r="AI254" s="39" t="e">
        <f>+AI253/AI252</f>
        <v>#DIV/0!</v>
      </c>
      <c r="AL254" s="58"/>
    </row>
    <row r="255" spans="2:38" s="35" customFormat="1" ht="13.2" x14ac:dyDescent="0.45">
      <c r="B255" s="119"/>
      <c r="C255" s="120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2"/>
      <c r="AH255" s="36" t="s">
        <v>2</v>
      </c>
      <c r="AI255" s="37">
        <f>+COUNTA(C256:AG257)</f>
        <v>0</v>
      </c>
      <c r="AL255" s="58"/>
    </row>
    <row r="256" spans="2:38" s="35" customFormat="1" ht="13.2" x14ac:dyDescent="0.45">
      <c r="B256" s="113" t="s">
        <v>10</v>
      </c>
      <c r="C256" s="115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7"/>
      <c r="AH256" s="40" t="s">
        <v>24</v>
      </c>
      <c r="AI256" s="41" t="e">
        <f>+AI255/AI252</f>
        <v>#DIV/0!</v>
      </c>
      <c r="AL256" s="23">
        <f>+COUNTIF(C254:AG255,"休")</f>
        <v>0</v>
      </c>
    </row>
    <row r="257" spans="2:38" s="35" customFormat="1" ht="13.2" x14ac:dyDescent="0.45">
      <c r="B257" s="114"/>
      <c r="C257" s="116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08"/>
      <c r="AH257" s="42" t="s">
        <v>25</v>
      </c>
      <c r="AI257" s="43" t="str">
        <f>IF(7&gt;AI252,"対象外",IF(OR(AI255&gt;=AI250,AI256&gt;=0.285),"OK","NG"))</f>
        <v>対象外</v>
      </c>
      <c r="AJ257" s="3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44" t="str">
        <f>IF(7&gt;AI252,"対象外",IF(AL256&gt;=AI250,"OK","NG"))</f>
        <v>対象外</v>
      </c>
    </row>
    <row r="258" spans="2:38" hidden="1" x14ac:dyDescent="0.45">
      <c r="B258" s="45" t="s">
        <v>26</v>
      </c>
      <c r="C258" s="46" t="e">
        <f t="shared" ref="C258:AG258" si="108">IF(AND(DAY(C250)&gt;=22,DAY(C250)&lt;=28,C251="土"),1,0)</f>
        <v>#VALUE!</v>
      </c>
      <c r="D258" s="46" t="e">
        <f t="shared" si="108"/>
        <v>#VALUE!</v>
      </c>
      <c r="E258" s="46" t="e">
        <f t="shared" si="108"/>
        <v>#VALUE!</v>
      </c>
      <c r="F258" s="46" t="e">
        <f t="shared" si="108"/>
        <v>#VALUE!</v>
      </c>
      <c r="G258" s="46" t="e">
        <f t="shared" si="108"/>
        <v>#VALUE!</v>
      </c>
      <c r="H258" s="46" t="e">
        <f t="shared" si="108"/>
        <v>#VALUE!</v>
      </c>
      <c r="I258" s="46" t="e">
        <f t="shared" si="108"/>
        <v>#VALUE!</v>
      </c>
      <c r="J258" s="46" t="e">
        <f t="shared" si="108"/>
        <v>#VALUE!</v>
      </c>
      <c r="K258" s="46" t="e">
        <f t="shared" si="108"/>
        <v>#VALUE!</v>
      </c>
      <c r="L258" s="46" t="e">
        <f t="shared" si="108"/>
        <v>#VALUE!</v>
      </c>
      <c r="M258" s="46" t="e">
        <f t="shared" si="108"/>
        <v>#VALUE!</v>
      </c>
      <c r="N258" s="46" t="e">
        <f t="shared" si="108"/>
        <v>#VALUE!</v>
      </c>
      <c r="O258" s="46" t="e">
        <f t="shared" si="108"/>
        <v>#VALUE!</v>
      </c>
      <c r="P258" s="46" t="e">
        <f t="shared" si="108"/>
        <v>#VALUE!</v>
      </c>
      <c r="Q258" s="46" t="e">
        <f t="shared" si="108"/>
        <v>#VALUE!</v>
      </c>
      <c r="R258" s="46" t="e">
        <f t="shared" si="108"/>
        <v>#VALUE!</v>
      </c>
      <c r="S258" s="46" t="e">
        <f t="shared" si="108"/>
        <v>#VALUE!</v>
      </c>
      <c r="T258" s="46" t="e">
        <f t="shared" si="108"/>
        <v>#VALUE!</v>
      </c>
      <c r="U258" s="46" t="e">
        <f t="shared" si="108"/>
        <v>#VALUE!</v>
      </c>
      <c r="V258" s="46" t="e">
        <f t="shared" si="108"/>
        <v>#VALUE!</v>
      </c>
      <c r="W258" s="46" t="e">
        <f t="shared" si="108"/>
        <v>#VALUE!</v>
      </c>
      <c r="X258" s="46" t="e">
        <f t="shared" si="108"/>
        <v>#VALUE!</v>
      </c>
      <c r="Y258" s="46" t="e">
        <f t="shared" si="108"/>
        <v>#VALUE!</v>
      </c>
      <c r="Z258" s="46" t="e">
        <f t="shared" si="108"/>
        <v>#VALUE!</v>
      </c>
      <c r="AA258" s="46" t="e">
        <f t="shared" si="108"/>
        <v>#VALUE!</v>
      </c>
      <c r="AB258" s="46" t="e">
        <f t="shared" si="108"/>
        <v>#VALUE!</v>
      </c>
      <c r="AC258" s="46" t="e">
        <f t="shared" si="108"/>
        <v>#VALUE!</v>
      </c>
      <c r="AD258" s="46" t="e">
        <f t="shared" si="108"/>
        <v>#VALUE!</v>
      </c>
      <c r="AE258" s="46" t="e">
        <f t="shared" si="108"/>
        <v>#VALUE!</v>
      </c>
      <c r="AF258" s="46" t="e">
        <f t="shared" si="108"/>
        <v>#VALUE!</v>
      </c>
      <c r="AG258" s="46" t="e">
        <f t="shared" si="108"/>
        <v>#VALUE!</v>
      </c>
      <c r="AH258" s="47" t="s">
        <v>27</v>
      </c>
      <c r="AI258" s="48">
        <f>_xlfn.AGGREGATE(9,6,C258:AG258)</f>
        <v>0</v>
      </c>
      <c r="AJ258" s="38"/>
      <c r="AK258" s="4"/>
      <c r="AL258" s="6"/>
    </row>
    <row r="259" spans="2:38" hidden="1" x14ac:dyDescent="0.45">
      <c r="B259" s="45" t="s">
        <v>28</v>
      </c>
      <c r="C259" s="49" t="e">
        <f t="shared" ref="C259:AG259" si="109">IF(AND(DAY(C250)&gt;=22,DAY(C250)&lt;=28,C251="土",OR(C256="休",C256="雨")),1,0)</f>
        <v>#VALUE!</v>
      </c>
      <c r="D259" s="49" t="e">
        <f t="shared" si="109"/>
        <v>#VALUE!</v>
      </c>
      <c r="E259" s="49" t="e">
        <f t="shared" si="109"/>
        <v>#VALUE!</v>
      </c>
      <c r="F259" s="49" t="e">
        <f t="shared" si="109"/>
        <v>#VALUE!</v>
      </c>
      <c r="G259" s="49" t="e">
        <f t="shared" si="109"/>
        <v>#VALUE!</v>
      </c>
      <c r="H259" s="49" t="e">
        <f t="shared" si="109"/>
        <v>#VALUE!</v>
      </c>
      <c r="I259" s="49" t="e">
        <f t="shared" si="109"/>
        <v>#VALUE!</v>
      </c>
      <c r="J259" s="49" t="e">
        <f t="shared" si="109"/>
        <v>#VALUE!</v>
      </c>
      <c r="K259" s="49" t="e">
        <f t="shared" si="109"/>
        <v>#VALUE!</v>
      </c>
      <c r="L259" s="49" t="e">
        <f t="shared" si="109"/>
        <v>#VALUE!</v>
      </c>
      <c r="M259" s="49" t="e">
        <f t="shared" si="109"/>
        <v>#VALUE!</v>
      </c>
      <c r="N259" s="49" t="e">
        <f t="shared" si="109"/>
        <v>#VALUE!</v>
      </c>
      <c r="O259" s="49" t="e">
        <f t="shared" si="109"/>
        <v>#VALUE!</v>
      </c>
      <c r="P259" s="49" t="e">
        <f t="shared" si="109"/>
        <v>#VALUE!</v>
      </c>
      <c r="Q259" s="49" t="e">
        <f t="shared" si="109"/>
        <v>#VALUE!</v>
      </c>
      <c r="R259" s="49" t="e">
        <f t="shared" si="109"/>
        <v>#VALUE!</v>
      </c>
      <c r="S259" s="49" t="e">
        <f t="shared" si="109"/>
        <v>#VALUE!</v>
      </c>
      <c r="T259" s="49" t="e">
        <f t="shared" si="109"/>
        <v>#VALUE!</v>
      </c>
      <c r="U259" s="49" t="e">
        <f t="shared" si="109"/>
        <v>#VALUE!</v>
      </c>
      <c r="V259" s="49" t="e">
        <f t="shared" si="109"/>
        <v>#VALUE!</v>
      </c>
      <c r="W259" s="49" t="e">
        <f t="shared" si="109"/>
        <v>#VALUE!</v>
      </c>
      <c r="X259" s="49" t="e">
        <f t="shared" si="109"/>
        <v>#VALUE!</v>
      </c>
      <c r="Y259" s="49" t="e">
        <f t="shared" si="109"/>
        <v>#VALUE!</v>
      </c>
      <c r="Z259" s="49" t="e">
        <f t="shared" si="109"/>
        <v>#VALUE!</v>
      </c>
      <c r="AA259" s="49" t="e">
        <f t="shared" si="109"/>
        <v>#VALUE!</v>
      </c>
      <c r="AB259" s="49" t="e">
        <f t="shared" si="109"/>
        <v>#VALUE!</v>
      </c>
      <c r="AC259" s="49" t="e">
        <f t="shared" si="109"/>
        <v>#VALUE!</v>
      </c>
      <c r="AD259" s="49" t="e">
        <f t="shared" si="109"/>
        <v>#VALUE!</v>
      </c>
      <c r="AE259" s="49" t="e">
        <f t="shared" si="109"/>
        <v>#VALUE!</v>
      </c>
      <c r="AF259" s="49" t="e">
        <f t="shared" si="109"/>
        <v>#VALUE!</v>
      </c>
      <c r="AG259" s="49" t="e">
        <f t="shared" si="109"/>
        <v>#VALUE!</v>
      </c>
      <c r="AH259" s="50" t="s">
        <v>29</v>
      </c>
      <c r="AI259" s="48">
        <f>_xlfn.AGGREGATE(9,6,C259:AG259)</f>
        <v>0</v>
      </c>
      <c r="AJ259" s="38"/>
      <c r="AK259" s="4"/>
      <c r="AL259" s="6"/>
    </row>
    <row r="260" spans="2:38" hidden="1" x14ac:dyDescent="0.45">
      <c r="B260" s="45" t="s">
        <v>30</v>
      </c>
      <c r="C260" s="46" t="e">
        <f>IF(AND(DAY(C250)&gt;=8,DAY(C250)&lt;=14,C251="土"),1,0)</f>
        <v>#VALUE!</v>
      </c>
      <c r="D260" s="46" t="e">
        <f>IF(AND(DAY(D250)&gt;=8,DAY(D250)&lt;=14,D251="土"),1,0)</f>
        <v>#VALUE!</v>
      </c>
      <c r="E260" s="46" t="e">
        <f t="shared" ref="E260:AG260" si="110">IF(AND(DAY(E250)&gt;=8,DAY(E250)&lt;=14,E251="土"),1,0)</f>
        <v>#VALUE!</v>
      </c>
      <c r="F260" s="46" t="e">
        <f t="shared" si="110"/>
        <v>#VALUE!</v>
      </c>
      <c r="G260" s="46" t="e">
        <f t="shared" si="110"/>
        <v>#VALUE!</v>
      </c>
      <c r="H260" s="46" t="e">
        <f t="shared" si="110"/>
        <v>#VALUE!</v>
      </c>
      <c r="I260" s="46" t="e">
        <f t="shared" si="110"/>
        <v>#VALUE!</v>
      </c>
      <c r="J260" s="46" t="e">
        <f t="shared" si="110"/>
        <v>#VALUE!</v>
      </c>
      <c r="K260" s="46" t="e">
        <f t="shared" si="110"/>
        <v>#VALUE!</v>
      </c>
      <c r="L260" s="46" t="e">
        <f t="shared" si="110"/>
        <v>#VALUE!</v>
      </c>
      <c r="M260" s="46" t="e">
        <f t="shared" si="110"/>
        <v>#VALUE!</v>
      </c>
      <c r="N260" s="46" t="e">
        <f t="shared" si="110"/>
        <v>#VALUE!</v>
      </c>
      <c r="O260" s="46" t="e">
        <f t="shared" si="110"/>
        <v>#VALUE!</v>
      </c>
      <c r="P260" s="46" t="e">
        <f t="shared" si="110"/>
        <v>#VALUE!</v>
      </c>
      <c r="Q260" s="46" t="e">
        <f t="shared" si="110"/>
        <v>#VALUE!</v>
      </c>
      <c r="R260" s="46" t="e">
        <f t="shared" si="110"/>
        <v>#VALUE!</v>
      </c>
      <c r="S260" s="46" t="e">
        <f t="shared" si="110"/>
        <v>#VALUE!</v>
      </c>
      <c r="T260" s="46" t="e">
        <f t="shared" si="110"/>
        <v>#VALUE!</v>
      </c>
      <c r="U260" s="46" t="e">
        <f t="shared" si="110"/>
        <v>#VALUE!</v>
      </c>
      <c r="V260" s="46" t="e">
        <f t="shared" si="110"/>
        <v>#VALUE!</v>
      </c>
      <c r="W260" s="46" t="e">
        <f t="shared" si="110"/>
        <v>#VALUE!</v>
      </c>
      <c r="X260" s="46" t="e">
        <f t="shared" si="110"/>
        <v>#VALUE!</v>
      </c>
      <c r="Y260" s="46" t="e">
        <f t="shared" si="110"/>
        <v>#VALUE!</v>
      </c>
      <c r="Z260" s="46" t="e">
        <f t="shared" si="110"/>
        <v>#VALUE!</v>
      </c>
      <c r="AA260" s="46" t="e">
        <f t="shared" si="110"/>
        <v>#VALUE!</v>
      </c>
      <c r="AB260" s="46" t="e">
        <f t="shared" si="110"/>
        <v>#VALUE!</v>
      </c>
      <c r="AC260" s="46" t="e">
        <f t="shared" si="110"/>
        <v>#VALUE!</v>
      </c>
      <c r="AD260" s="46" t="e">
        <f t="shared" si="110"/>
        <v>#VALUE!</v>
      </c>
      <c r="AE260" s="46" t="e">
        <f t="shared" si="110"/>
        <v>#VALUE!</v>
      </c>
      <c r="AF260" s="46" t="e">
        <f t="shared" si="110"/>
        <v>#VALUE!</v>
      </c>
      <c r="AG260" s="46" t="e">
        <f t="shared" si="110"/>
        <v>#VALUE!</v>
      </c>
      <c r="AH260" s="47" t="s">
        <v>27</v>
      </c>
      <c r="AI260" s="48">
        <f>_xlfn.AGGREGATE(9,6,C260:AG260)</f>
        <v>0</v>
      </c>
      <c r="AJ260" s="38"/>
      <c r="AK260" s="4"/>
      <c r="AL260" s="6"/>
    </row>
    <row r="261" spans="2:38" hidden="1" x14ac:dyDescent="0.45">
      <c r="B261" s="45" t="s">
        <v>31</v>
      </c>
      <c r="C261" s="49" t="e">
        <f>IF(AND(DAY(C250)&gt;=8,DAY(C250)&lt;=14,C251="土",OR(C256="休",C256="雨")),1,0)</f>
        <v>#VALUE!</v>
      </c>
      <c r="D261" s="49" t="e">
        <f>IF(AND(DAY(D250)&gt;=8,DAY(D250)&lt;=14,D251="土",OR(D256="休",D256="雨")),1,0)</f>
        <v>#VALUE!</v>
      </c>
      <c r="E261" s="49" t="e">
        <f t="shared" ref="E261:AG261" si="111">IF(AND(DAY(E250)&gt;=8,DAY(E250)&lt;=14,E251="土",OR(E256="休",E256="雨")),1,0)</f>
        <v>#VALUE!</v>
      </c>
      <c r="F261" s="49" t="e">
        <f t="shared" si="111"/>
        <v>#VALUE!</v>
      </c>
      <c r="G261" s="49" t="e">
        <f t="shared" si="111"/>
        <v>#VALUE!</v>
      </c>
      <c r="H261" s="49" t="e">
        <f t="shared" si="111"/>
        <v>#VALUE!</v>
      </c>
      <c r="I261" s="49" t="e">
        <f t="shared" si="111"/>
        <v>#VALUE!</v>
      </c>
      <c r="J261" s="49" t="e">
        <f t="shared" si="111"/>
        <v>#VALUE!</v>
      </c>
      <c r="K261" s="49" t="e">
        <f t="shared" si="111"/>
        <v>#VALUE!</v>
      </c>
      <c r="L261" s="49" t="e">
        <f t="shared" si="111"/>
        <v>#VALUE!</v>
      </c>
      <c r="M261" s="49" t="e">
        <f t="shared" si="111"/>
        <v>#VALUE!</v>
      </c>
      <c r="N261" s="49" t="e">
        <f t="shared" si="111"/>
        <v>#VALUE!</v>
      </c>
      <c r="O261" s="49" t="e">
        <f t="shared" si="111"/>
        <v>#VALUE!</v>
      </c>
      <c r="P261" s="49" t="e">
        <f t="shared" si="111"/>
        <v>#VALUE!</v>
      </c>
      <c r="Q261" s="49" t="e">
        <f t="shared" si="111"/>
        <v>#VALUE!</v>
      </c>
      <c r="R261" s="49" t="e">
        <f t="shared" si="111"/>
        <v>#VALUE!</v>
      </c>
      <c r="S261" s="49" t="e">
        <f t="shared" si="111"/>
        <v>#VALUE!</v>
      </c>
      <c r="T261" s="49" t="e">
        <f t="shared" si="111"/>
        <v>#VALUE!</v>
      </c>
      <c r="U261" s="49" t="e">
        <f t="shared" si="111"/>
        <v>#VALUE!</v>
      </c>
      <c r="V261" s="49" t="e">
        <f t="shared" si="111"/>
        <v>#VALUE!</v>
      </c>
      <c r="W261" s="49" t="e">
        <f t="shared" si="111"/>
        <v>#VALUE!</v>
      </c>
      <c r="X261" s="49" t="e">
        <f t="shared" si="111"/>
        <v>#VALUE!</v>
      </c>
      <c r="Y261" s="49" t="e">
        <f t="shared" si="111"/>
        <v>#VALUE!</v>
      </c>
      <c r="Z261" s="49" t="e">
        <f t="shared" si="111"/>
        <v>#VALUE!</v>
      </c>
      <c r="AA261" s="49" t="e">
        <f t="shared" si="111"/>
        <v>#VALUE!</v>
      </c>
      <c r="AB261" s="49" t="e">
        <f t="shared" si="111"/>
        <v>#VALUE!</v>
      </c>
      <c r="AC261" s="49" t="e">
        <f t="shared" si="111"/>
        <v>#VALUE!</v>
      </c>
      <c r="AD261" s="49" t="e">
        <f t="shared" si="111"/>
        <v>#VALUE!</v>
      </c>
      <c r="AE261" s="49" t="e">
        <f t="shared" si="111"/>
        <v>#VALUE!</v>
      </c>
      <c r="AF261" s="49" t="e">
        <f t="shared" si="111"/>
        <v>#VALUE!</v>
      </c>
      <c r="AG261" s="49" t="e">
        <f t="shared" si="111"/>
        <v>#VALUE!</v>
      </c>
      <c r="AH261" s="50" t="s">
        <v>29</v>
      </c>
      <c r="AI261" s="48">
        <f>_xlfn.AGGREGATE(9,6,C261:AG261)</f>
        <v>0</v>
      </c>
      <c r="AJ261" s="38"/>
      <c r="AK261" s="4"/>
      <c r="AL261" s="6"/>
    </row>
    <row r="262" spans="2:38" s="35" customFormat="1" ht="13.2" x14ac:dyDescent="0.4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I262" s="59"/>
      <c r="AL262" s="58"/>
    </row>
    <row r="263" spans="2:38" hidden="1" x14ac:dyDescent="0.45">
      <c r="B263" s="2"/>
      <c r="C263" s="2" t="e">
        <f>YEAR(C266)</f>
        <v>#VALUE!</v>
      </c>
      <c r="D263" s="2" t="e">
        <f>MONTH(C266)</f>
        <v>#VALUE!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4"/>
      <c r="AI263" s="2"/>
      <c r="AJ263" s="4"/>
      <c r="AK263" s="4"/>
      <c r="AL263" s="6"/>
    </row>
    <row r="264" spans="2:38" x14ac:dyDescent="0.45">
      <c r="B264" s="7" t="s">
        <v>16</v>
      </c>
      <c r="C264" s="121" t="e">
        <f>C266</f>
        <v>#VALUE!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3"/>
      <c r="AJ264" s="4"/>
      <c r="AK264" s="4"/>
      <c r="AL264" s="6"/>
    </row>
    <row r="265" spans="2:38" hidden="1" x14ac:dyDescent="0.45">
      <c r="B265" s="52"/>
      <c r="C265" s="31" t="e">
        <f>DATE($C263,$D263,1)</f>
        <v>#VALUE!</v>
      </c>
      <c r="D265" s="31" t="e">
        <f t="shared" ref="D265:AG265" si="112">C265+1</f>
        <v>#VALUE!</v>
      </c>
      <c r="E265" s="31" t="e">
        <f t="shared" si="112"/>
        <v>#VALUE!</v>
      </c>
      <c r="F265" s="31" t="e">
        <f t="shared" si="112"/>
        <v>#VALUE!</v>
      </c>
      <c r="G265" s="31" t="e">
        <f t="shared" si="112"/>
        <v>#VALUE!</v>
      </c>
      <c r="H265" s="31" t="e">
        <f t="shared" si="112"/>
        <v>#VALUE!</v>
      </c>
      <c r="I265" s="31" t="e">
        <f t="shared" si="112"/>
        <v>#VALUE!</v>
      </c>
      <c r="J265" s="31" t="e">
        <f t="shared" si="112"/>
        <v>#VALUE!</v>
      </c>
      <c r="K265" s="31" t="e">
        <f t="shared" si="112"/>
        <v>#VALUE!</v>
      </c>
      <c r="L265" s="31" t="e">
        <f t="shared" si="112"/>
        <v>#VALUE!</v>
      </c>
      <c r="M265" s="31" t="e">
        <f t="shared" si="112"/>
        <v>#VALUE!</v>
      </c>
      <c r="N265" s="31" t="e">
        <f t="shared" si="112"/>
        <v>#VALUE!</v>
      </c>
      <c r="O265" s="31" t="e">
        <f t="shared" si="112"/>
        <v>#VALUE!</v>
      </c>
      <c r="P265" s="31" t="e">
        <f t="shared" si="112"/>
        <v>#VALUE!</v>
      </c>
      <c r="Q265" s="31" t="e">
        <f t="shared" si="112"/>
        <v>#VALUE!</v>
      </c>
      <c r="R265" s="31" t="e">
        <f t="shared" si="112"/>
        <v>#VALUE!</v>
      </c>
      <c r="S265" s="31" t="e">
        <f t="shared" si="112"/>
        <v>#VALUE!</v>
      </c>
      <c r="T265" s="31" t="e">
        <f t="shared" si="112"/>
        <v>#VALUE!</v>
      </c>
      <c r="U265" s="31" t="e">
        <f t="shared" si="112"/>
        <v>#VALUE!</v>
      </c>
      <c r="V265" s="31" t="e">
        <f t="shared" si="112"/>
        <v>#VALUE!</v>
      </c>
      <c r="W265" s="31" t="e">
        <f t="shared" si="112"/>
        <v>#VALUE!</v>
      </c>
      <c r="X265" s="31" t="e">
        <f t="shared" si="112"/>
        <v>#VALUE!</v>
      </c>
      <c r="Y265" s="31" t="e">
        <f t="shared" si="112"/>
        <v>#VALUE!</v>
      </c>
      <c r="Z265" s="31" t="e">
        <f t="shared" si="112"/>
        <v>#VALUE!</v>
      </c>
      <c r="AA265" s="31" t="e">
        <f t="shared" si="112"/>
        <v>#VALUE!</v>
      </c>
      <c r="AB265" s="31" t="e">
        <f t="shared" si="112"/>
        <v>#VALUE!</v>
      </c>
      <c r="AC265" s="31" t="e">
        <f t="shared" si="112"/>
        <v>#VALUE!</v>
      </c>
      <c r="AD265" s="31" t="e">
        <f t="shared" si="112"/>
        <v>#VALUE!</v>
      </c>
      <c r="AE265" s="31" t="e">
        <f t="shared" si="112"/>
        <v>#VALUE!</v>
      </c>
      <c r="AF265" s="31" t="e">
        <f t="shared" si="112"/>
        <v>#VALUE!</v>
      </c>
      <c r="AG265" s="31" t="e">
        <f t="shared" si="112"/>
        <v>#VALUE!</v>
      </c>
      <c r="AH265" s="53"/>
      <c r="AI265" s="54"/>
      <c r="AJ265" s="4"/>
      <c r="AK265" s="4"/>
      <c r="AL265" s="6"/>
    </row>
    <row r="266" spans="2:38" x14ac:dyDescent="0.45">
      <c r="B266" s="55" t="s">
        <v>17</v>
      </c>
      <c r="C266" s="56" t="e">
        <f>IF(EDATE(C249,1)&gt;$G$5,"",EDATE(C249,1))</f>
        <v>#VALUE!</v>
      </c>
      <c r="D266" s="31" t="e">
        <f t="shared" ref="D266:AG266" si="113">IF(D265&gt;$G$5,"",IF(C266=EOMONTH(DATE($C263,$D263,1),0),"",IF(C266="","",C266+1)))</f>
        <v>#VALUE!</v>
      </c>
      <c r="E266" s="31" t="e">
        <f t="shared" si="113"/>
        <v>#VALUE!</v>
      </c>
      <c r="F266" s="31" t="e">
        <f t="shared" si="113"/>
        <v>#VALUE!</v>
      </c>
      <c r="G266" s="31" t="e">
        <f t="shared" si="113"/>
        <v>#VALUE!</v>
      </c>
      <c r="H266" s="31" t="e">
        <f t="shared" si="113"/>
        <v>#VALUE!</v>
      </c>
      <c r="I266" s="31" t="e">
        <f t="shared" si="113"/>
        <v>#VALUE!</v>
      </c>
      <c r="J266" s="31" t="e">
        <f t="shared" si="113"/>
        <v>#VALUE!</v>
      </c>
      <c r="K266" s="31" t="e">
        <f t="shared" si="113"/>
        <v>#VALUE!</v>
      </c>
      <c r="L266" s="31" t="e">
        <f t="shared" si="113"/>
        <v>#VALUE!</v>
      </c>
      <c r="M266" s="31" t="e">
        <f t="shared" si="113"/>
        <v>#VALUE!</v>
      </c>
      <c r="N266" s="31" t="e">
        <f t="shared" si="113"/>
        <v>#VALUE!</v>
      </c>
      <c r="O266" s="31" t="e">
        <f t="shared" si="113"/>
        <v>#VALUE!</v>
      </c>
      <c r="P266" s="31" t="e">
        <f t="shared" si="113"/>
        <v>#VALUE!</v>
      </c>
      <c r="Q266" s="31" t="e">
        <f t="shared" si="113"/>
        <v>#VALUE!</v>
      </c>
      <c r="R266" s="31" t="e">
        <f t="shared" si="113"/>
        <v>#VALUE!</v>
      </c>
      <c r="S266" s="31" t="e">
        <f t="shared" si="113"/>
        <v>#VALUE!</v>
      </c>
      <c r="T266" s="31" t="e">
        <f t="shared" si="113"/>
        <v>#VALUE!</v>
      </c>
      <c r="U266" s="31" t="e">
        <f t="shared" si="113"/>
        <v>#VALUE!</v>
      </c>
      <c r="V266" s="31" t="e">
        <f t="shared" si="113"/>
        <v>#VALUE!</v>
      </c>
      <c r="W266" s="31" t="e">
        <f t="shared" si="113"/>
        <v>#VALUE!</v>
      </c>
      <c r="X266" s="31" t="e">
        <f t="shared" si="113"/>
        <v>#VALUE!</v>
      </c>
      <c r="Y266" s="31" t="e">
        <f t="shared" si="113"/>
        <v>#VALUE!</v>
      </c>
      <c r="Z266" s="31" t="e">
        <f t="shared" si="113"/>
        <v>#VALUE!</v>
      </c>
      <c r="AA266" s="31" t="e">
        <f t="shared" si="113"/>
        <v>#VALUE!</v>
      </c>
      <c r="AB266" s="31" t="e">
        <f t="shared" si="113"/>
        <v>#VALUE!</v>
      </c>
      <c r="AC266" s="31" t="e">
        <f t="shared" si="113"/>
        <v>#VALUE!</v>
      </c>
      <c r="AD266" s="31" t="e">
        <f t="shared" si="113"/>
        <v>#VALUE!</v>
      </c>
      <c r="AE266" s="31" t="e">
        <f t="shared" si="113"/>
        <v>#VALUE!</v>
      </c>
      <c r="AF266" s="31" t="e">
        <f t="shared" si="113"/>
        <v>#VALUE!</v>
      </c>
      <c r="AG266" s="31" t="e">
        <f t="shared" si="113"/>
        <v>#VALUE!</v>
      </c>
      <c r="AH266" s="32" t="s">
        <v>18</v>
      </c>
      <c r="AI266" s="33">
        <f>+COUNTIFS(C267:AG267,"土",C268:AG268,"")+COUNTIFS(C267:AG267,"日",C268:AG268,"")</f>
        <v>0</v>
      </c>
      <c r="AJ266" s="4"/>
      <c r="AK266" s="4"/>
      <c r="AL266" s="6"/>
    </row>
    <row r="267" spans="2:38" s="35" customFormat="1" ht="13.2" x14ac:dyDescent="0.45">
      <c r="B267" s="57" t="s">
        <v>19</v>
      </c>
      <c r="C267" s="34" t="str">
        <f>IFERROR(TEXT(WEEKDAY(+C266),"aaa"),"")</f>
        <v/>
      </c>
      <c r="D267" s="34" t="str">
        <f t="shared" ref="D267:AG267" si="114">IFERROR(TEXT(WEEKDAY(+D266),"aaa"),"")</f>
        <v/>
      </c>
      <c r="E267" s="34" t="str">
        <f t="shared" si="114"/>
        <v/>
      </c>
      <c r="F267" s="34" t="str">
        <f t="shared" si="114"/>
        <v/>
      </c>
      <c r="G267" s="34" t="str">
        <f t="shared" si="114"/>
        <v/>
      </c>
      <c r="H267" s="34" t="str">
        <f t="shared" si="114"/>
        <v/>
      </c>
      <c r="I267" s="34" t="str">
        <f t="shared" si="114"/>
        <v/>
      </c>
      <c r="J267" s="34" t="str">
        <f t="shared" si="114"/>
        <v/>
      </c>
      <c r="K267" s="34" t="str">
        <f t="shared" si="114"/>
        <v/>
      </c>
      <c r="L267" s="34" t="str">
        <f t="shared" si="114"/>
        <v/>
      </c>
      <c r="M267" s="34" t="str">
        <f t="shared" si="114"/>
        <v/>
      </c>
      <c r="N267" s="34" t="str">
        <f t="shared" si="114"/>
        <v/>
      </c>
      <c r="O267" s="34" t="str">
        <f t="shared" si="114"/>
        <v/>
      </c>
      <c r="P267" s="34" t="str">
        <f t="shared" si="114"/>
        <v/>
      </c>
      <c r="Q267" s="34" t="str">
        <f t="shared" si="114"/>
        <v/>
      </c>
      <c r="R267" s="34" t="str">
        <f t="shared" si="114"/>
        <v/>
      </c>
      <c r="S267" s="34" t="str">
        <f t="shared" si="114"/>
        <v/>
      </c>
      <c r="T267" s="34" t="str">
        <f t="shared" si="114"/>
        <v/>
      </c>
      <c r="U267" s="34" t="str">
        <f t="shared" si="114"/>
        <v/>
      </c>
      <c r="V267" s="34" t="str">
        <f t="shared" si="114"/>
        <v/>
      </c>
      <c r="W267" s="34" t="str">
        <f t="shared" si="114"/>
        <v/>
      </c>
      <c r="X267" s="34" t="str">
        <f t="shared" si="114"/>
        <v/>
      </c>
      <c r="Y267" s="34" t="str">
        <f t="shared" si="114"/>
        <v/>
      </c>
      <c r="Z267" s="34" t="str">
        <f t="shared" si="114"/>
        <v/>
      </c>
      <c r="AA267" s="34" t="str">
        <f t="shared" si="114"/>
        <v/>
      </c>
      <c r="AB267" s="34" t="str">
        <f t="shared" si="114"/>
        <v/>
      </c>
      <c r="AC267" s="34" t="str">
        <f t="shared" si="114"/>
        <v/>
      </c>
      <c r="AD267" s="34" t="str">
        <f t="shared" si="114"/>
        <v/>
      </c>
      <c r="AE267" s="34" t="str">
        <f t="shared" si="114"/>
        <v/>
      </c>
      <c r="AF267" s="34" t="str">
        <f t="shared" si="114"/>
        <v/>
      </c>
      <c r="AG267" s="34" t="str">
        <f t="shared" si="114"/>
        <v/>
      </c>
      <c r="AH267" s="32" t="s">
        <v>20</v>
      </c>
      <c r="AI267" s="33">
        <f>+COUNTIF(C268:AG268,"夏休")+COUNTIF(C268:AG268,"冬休")+COUNTIF(C268:AG268,"中止")</f>
        <v>0</v>
      </c>
      <c r="AL267" s="58"/>
    </row>
    <row r="268" spans="2:38" s="35" customFormat="1" ht="13.5" customHeight="1" x14ac:dyDescent="0.45">
      <c r="B268" s="124" t="s">
        <v>21</v>
      </c>
      <c r="C268" s="126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8"/>
      <c r="AH268" s="36" t="s">
        <v>1</v>
      </c>
      <c r="AI268" s="37">
        <f>COUNT(C266:AG266)-AI267</f>
        <v>0</v>
      </c>
      <c r="AL268" s="58"/>
    </row>
    <row r="269" spans="2:38" s="35" customFormat="1" ht="13.5" customHeight="1" x14ac:dyDescent="0.45">
      <c r="B269" s="125"/>
      <c r="C269" s="126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8"/>
      <c r="AH269" s="36" t="s">
        <v>22</v>
      </c>
      <c r="AI269" s="37">
        <f>+COUNTIF(C270:AG271,"休")</f>
        <v>0</v>
      </c>
      <c r="AJ269" s="38" t="e">
        <f>IF(AI270&gt;0.285,"",IF(AI269&lt;AI266,"←計画日数が足りません",""))</f>
        <v>#DIV/0!</v>
      </c>
      <c r="AL269" s="58"/>
    </row>
    <row r="270" spans="2:38" s="35" customFormat="1" ht="13.5" customHeight="1" x14ac:dyDescent="0.45">
      <c r="B270" s="119" t="s">
        <v>7</v>
      </c>
      <c r="C270" s="120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2"/>
      <c r="AH270" s="36" t="s">
        <v>23</v>
      </c>
      <c r="AI270" s="39" t="e">
        <f>+AI269/AI268</f>
        <v>#DIV/0!</v>
      </c>
      <c r="AL270" s="58"/>
    </row>
    <row r="271" spans="2:38" s="35" customFormat="1" ht="13.2" x14ac:dyDescent="0.45">
      <c r="B271" s="119"/>
      <c r="C271" s="120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2"/>
      <c r="AH271" s="36" t="s">
        <v>2</v>
      </c>
      <c r="AI271" s="37">
        <f>+COUNTA(C272:AG273)</f>
        <v>0</v>
      </c>
      <c r="AL271" s="58"/>
    </row>
    <row r="272" spans="2:38" s="35" customFormat="1" ht="13.2" x14ac:dyDescent="0.45">
      <c r="B272" s="113" t="s">
        <v>10</v>
      </c>
      <c r="C272" s="115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7"/>
      <c r="AH272" s="40" t="s">
        <v>24</v>
      </c>
      <c r="AI272" s="41" t="e">
        <f>+AI271/AI268</f>
        <v>#DIV/0!</v>
      </c>
      <c r="AL272" s="23">
        <f>+COUNTIF(C270:AG271,"休")</f>
        <v>0</v>
      </c>
    </row>
    <row r="273" spans="2:38" s="35" customFormat="1" ht="13.2" x14ac:dyDescent="0.45">
      <c r="B273" s="114"/>
      <c r="C273" s="116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08"/>
      <c r="AH273" s="42" t="s">
        <v>25</v>
      </c>
      <c r="AI273" s="43" t="str">
        <f>IF(7&gt;AI268,"対象外",IF(OR(AI271&gt;=AI266,AI272&gt;=0.285),"OK","NG"))</f>
        <v>対象外</v>
      </c>
      <c r="AJ273" s="3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44" t="str">
        <f>IF(7&gt;AI268,"対象外",IF(AL272&gt;=AI266,"OK","NG"))</f>
        <v>対象外</v>
      </c>
    </row>
    <row r="274" spans="2:38" hidden="1" x14ac:dyDescent="0.45">
      <c r="B274" s="45" t="s">
        <v>26</v>
      </c>
      <c r="C274" s="46" t="e">
        <f t="shared" ref="C274:AG274" si="115">IF(AND(DAY(C266)&gt;=22,DAY(C266)&lt;=28,C267="土"),1,0)</f>
        <v>#VALUE!</v>
      </c>
      <c r="D274" s="46" t="e">
        <f t="shared" si="115"/>
        <v>#VALUE!</v>
      </c>
      <c r="E274" s="46" t="e">
        <f t="shared" si="115"/>
        <v>#VALUE!</v>
      </c>
      <c r="F274" s="46" t="e">
        <f t="shared" si="115"/>
        <v>#VALUE!</v>
      </c>
      <c r="G274" s="46" t="e">
        <f t="shared" si="115"/>
        <v>#VALUE!</v>
      </c>
      <c r="H274" s="46" t="e">
        <f t="shared" si="115"/>
        <v>#VALUE!</v>
      </c>
      <c r="I274" s="46" t="e">
        <f t="shared" si="115"/>
        <v>#VALUE!</v>
      </c>
      <c r="J274" s="46" t="e">
        <f t="shared" si="115"/>
        <v>#VALUE!</v>
      </c>
      <c r="K274" s="46" t="e">
        <f t="shared" si="115"/>
        <v>#VALUE!</v>
      </c>
      <c r="L274" s="46" t="e">
        <f t="shared" si="115"/>
        <v>#VALUE!</v>
      </c>
      <c r="M274" s="46" t="e">
        <f t="shared" si="115"/>
        <v>#VALUE!</v>
      </c>
      <c r="N274" s="46" t="e">
        <f t="shared" si="115"/>
        <v>#VALUE!</v>
      </c>
      <c r="O274" s="46" t="e">
        <f t="shared" si="115"/>
        <v>#VALUE!</v>
      </c>
      <c r="P274" s="46" t="e">
        <f t="shared" si="115"/>
        <v>#VALUE!</v>
      </c>
      <c r="Q274" s="46" t="e">
        <f t="shared" si="115"/>
        <v>#VALUE!</v>
      </c>
      <c r="R274" s="46" t="e">
        <f t="shared" si="115"/>
        <v>#VALUE!</v>
      </c>
      <c r="S274" s="46" t="e">
        <f t="shared" si="115"/>
        <v>#VALUE!</v>
      </c>
      <c r="T274" s="46" t="e">
        <f t="shared" si="115"/>
        <v>#VALUE!</v>
      </c>
      <c r="U274" s="46" t="e">
        <f t="shared" si="115"/>
        <v>#VALUE!</v>
      </c>
      <c r="V274" s="46" t="e">
        <f t="shared" si="115"/>
        <v>#VALUE!</v>
      </c>
      <c r="W274" s="46" t="e">
        <f t="shared" si="115"/>
        <v>#VALUE!</v>
      </c>
      <c r="X274" s="46" t="e">
        <f t="shared" si="115"/>
        <v>#VALUE!</v>
      </c>
      <c r="Y274" s="46" t="e">
        <f t="shared" si="115"/>
        <v>#VALUE!</v>
      </c>
      <c r="Z274" s="46" t="e">
        <f t="shared" si="115"/>
        <v>#VALUE!</v>
      </c>
      <c r="AA274" s="46" t="e">
        <f t="shared" si="115"/>
        <v>#VALUE!</v>
      </c>
      <c r="AB274" s="46" t="e">
        <f t="shared" si="115"/>
        <v>#VALUE!</v>
      </c>
      <c r="AC274" s="46" t="e">
        <f t="shared" si="115"/>
        <v>#VALUE!</v>
      </c>
      <c r="AD274" s="46" t="e">
        <f t="shared" si="115"/>
        <v>#VALUE!</v>
      </c>
      <c r="AE274" s="46" t="e">
        <f t="shared" si="115"/>
        <v>#VALUE!</v>
      </c>
      <c r="AF274" s="46" t="e">
        <f t="shared" si="115"/>
        <v>#VALUE!</v>
      </c>
      <c r="AG274" s="46" t="e">
        <f t="shared" si="115"/>
        <v>#VALUE!</v>
      </c>
      <c r="AH274" s="47" t="s">
        <v>27</v>
      </c>
      <c r="AI274" s="48">
        <f>_xlfn.AGGREGATE(9,6,C274:AG274)</f>
        <v>0</v>
      </c>
      <c r="AJ274" s="38"/>
      <c r="AK274" s="4"/>
      <c r="AL274" s="6"/>
    </row>
    <row r="275" spans="2:38" hidden="1" x14ac:dyDescent="0.45">
      <c r="B275" s="45" t="s">
        <v>28</v>
      </c>
      <c r="C275" s="49" t="e">
        <f t="shared" ref="C275:AG275" si="116">IF(AND(DAY(C266)&gt;=22,DAY(C266)&lt;=28,C267="土",OR(C272="休",C272="雨")),1,0)</f>
        <v>#VALUE!</v>
      </c>
      <c r="D275" s="49" t="e">
        <f t="shared" si="116"/>
        <v>#VALUE!</v>
      </c>
      <c r="E275" s="49" t="e">
        <f t="shared" si="116"/>
        <v>#VALUE!</v>
      </c>
      <c r="F275" s="49" t="e">
        <f t="shared" si="116"/>
        <v>#VALUE!</v>
      </c>
      <c r="G275" s="49" t="e">
        <f t="shared" si="116"/>
        <v>#VALUE!</v>
      </c>
      <c r="H275" s="49" t="e">
        <f t="shared" si="116"/>
        <v>#VALUE!</v>
      </c>
      <c r="I275" s="49" t="e">
        <f t="shared" si="116"/>
        <v>#VALUE!</v>
      </c>
      <c r="J275" s="49" t="e">
        <f t="shared" si="116"/>
        <v>#VALUE!</v>
      </c>
      <c r="K275" s="49" t="e">
        <f t="shared" si="116"/>
        <v>#VALUE!</v>
      </c>
      <c r="L275" s="49" t="e">
        <f t="shared" si="116"/>
        <v>#VALUE!</v>
      </c>
      <c r="M275" s="49" t="e">
        <f t="shared" si="116"/>
        <v>#VALUE!</v>
      </c>
      <c r="N275" s="49" t="e">
        <f t="shared" si="116"/>
        <v>#VALUE!</v>
      </c>
      <c r="O275" s="49" t="e">
        <f t="shared" si="116"/>
        <v>#VALUE!</v>
      </c>
      <c r="P275" s="49" t="e">
        <f t="shared" si="116"/>
        <v>#VALUE!</v>
      </c>
      <c r="Q275" s="49" t="e">
        <f t="shared" si="116"/>
        <v>#VALUE!</v>
      </c>
      <c r="R275" s="49" t="e">
        <f t="shared" si="116"/>
        <v>#VALUE!</v>
      </c>
      <c r="S275" s="49" t="e">
        <f t="shared" si="116"/>
        <v>#VALUE!</v>
      </c>
      <c r="T275" s="49" t="e">
        <f t="shared" si="116"/>
        <v>#VALUE!</v>
      </c>
      <c r="U275" s="49" t="e">
        <f t="shared" si="116"/>
        <v>#VALUE!</v>
      </c>
      <c r="V275" s="49" t="e">
        <f t="shared" si="116"/>
        <v>#VALUE!</v>
      </c>
      <c r="W275" s="49" t="e">
        <f t="shared" si="116"/>
        <v>#VALUE!</v>
      </c>
      <c r="X275" s="49" t="e">
        <f t="shared" si="116"/>
        <v>#VALUE!</v>
      </c>
      <c r="Y275" s="49" t="e">
        <f t="shared" si="116"/>
        <v>#VALUE!</v>
      </c>
      <c r="Z275" s="49" t="e">
        <f t="shared" si="116"/>
        <v>#VALUE!</v>
      </c>
      <c r="AA275" s="49" t="e">
        <f t="shared" si="116"/>
        <v>#VALUE!</v>
      </c>
      <c r="AB275" s="49" t="e">
        <f t="shared" si="116"/>
        <v>#VALUE!</v>
      </c>
      <c r="AC275" s="49" t="e">
        <f t="shared" si="116"/>
        <v>#VALUE!</v>
      </c>
      <c r="AD275" s="49" t="e">
        <f t="shared" si="116"/>
        <v>#VALUE!</v>
      </c>
      <c r="AE275" s="49" t="e">
        <f t="shared" si="116"/>
        <v>#VALUE!</v>
      </c>
      <c r="AF275" s="49" t="e">
        <f t="shared" si="116"/>
        <v>#VALUE!</v>
      </c>
      <c r="AG275" s="49" t="e">
        <f t="shared" si="116"/>
        <v>#VALUE!</v>
      </c>
      <c r="AH275" s="50" t="s">
        <v>29</v>
      </c>
      <c r="AI275" s="48">
        <f>_xlfn.AGGREGATE(9,6,C275:AG275)</f>
        <v>0</v>
      </c>
      <c r="AJ275" s="38"/>
      <c r="AK275" s="4"/>
      <c r="AL275" s="6"/>
    </row>
    <row r="276" spans="2:38" hidden="1" x14ac:dyDescent="0.45">
      <c r="B276" s="45" t="s">
        <v>30</v>
      </c>
      <c r="C276" s="46" t="e">
        <f>IF(AND(DAY(C266)&gt;=8,DAY(C266)&lt;=14,C267="土"),1,0)</f>
        <v>#VALUE!</v>
      </c>
      <c r="D276" s="46" t="e">
        <f>IF(AND(DAY(D266)&gt;=8,DAY(D266)&lt;=14,D267="土"),1,0)</f>
        <v>#VALUE!</v>
      </c>
      <c r="E276" s="46" t="e">
        <f t="shared" ref="E276:AG276" si="117">IF(AND(DAY(E266)&gt;=8,DAY(E266)&lt;=14,E267="土"),1,0)</f>
        <v>#VALUE!</v>
      </c>
      <c r="F276" s="46" t="e">
        <f t="shared" si="117"/>
        <v>#VALUE!</v>
      </c>
      <c r="G276" s="46" t="e">
        <f t="shared" si="117"/>
        <v>#VALUE!</v>
      </c>
      <c r="H276" s="46" t="e">
        <f t="shared" si="117"/>
        <v>#VALUE!</v>
      </c>
      <c r="I276" s="46" t="e">
        <f t="shared" si="117"/>
        <v>#VALUE!</v>
      </c>
      <c r="J276" s="46" t="e">
        <f t="shared" si="117"/>
        <v>#VALUE!</v>
      </c>
      <c r="K276" s="46" t="e">
        <f t="shared" si="117"/>
        <v>#VALUE!</v>
      </c>
      <c r="L276" s="46" t="e">
        <f t="shared" si="117"/>
        <v>#VALUE!</v>
      </c>
      <c r="M276" s="46" t="e">
        <f t="shared" si="117"/>
        <v>#VALUE!</v>
      </c>
      <c r="N276" s="46" t="e">
        <f t="shared" si="117"/>
        <v>#VALUE!</v>
      </c>
      <c r="O276" s="46" t="e">
        <f t="shared" si="117"/>
        <v>#VALUE!</v>
      </c>
      <c r="P276" s="46" t="e">
        <f t="shared" si="117"/>
        <v>#VALUE!</v>
      </c>
      <c r="Q276" s="46" t="e">
        <f t="shared" si="117"/>
        <v>#VALUE!</v>
      </c>
      <c r="R276" s="46" t="e">
        <f t="shared" si="117"/>
        <v>#VALUE!</v>
      </c>
      <c r="S276" s="46" t="e">
        <f t="shared" si="117"/>
        <v>#VALUE!</v>
      </c>
      <c r="T276" s="46" t="e">
        <f t="shared" si="117"/>
        <v>#VALUE!</v>
      </c>
      <c r="U276" s="46" t="e">
        <f t="shared" si="117"/>
        <v>#VALUE!</v>
      </c>
      <c r="V276" s="46" t="e">
        <f t="shared" si="117"/>
        <v>#VALUE!</v>
      </c>
      <c r="W276" s="46" t="e">
        <f t="shared" si="117"/>
        <v>#VALUE!</v>
      </c>
      <c r="X276" s="46" t="e">
        <f t="shared" si="117"/>
        <v>#VALUE!</v>
      </c>
      <c r="Y276" s="46" t="e">
        <f t="shared" si="117"/>
        <v>#VALUE!</v>
      </c>
      <c r="Z276" s="46" t="e">
        <f t="shared" si="117"/>
        <v>#VALUE!</v>
      </c>
      <c r="AA276" s="46" t="e">
        <f t="shared" si="117"/>
        <v>#VALUE!</v>
      </c>
      <c r="AB276" s="46" t="e">
        <f t="shared" si="117"/>
        <v>#VALUE!</v>
      </c>
      <c r="AC276" s="46" t="e">
        <f t="shared" si="117"/>
        <v>#VALUE!</v>
      </c>
      <c r="AD276" s="46" t="e">
        <f t="shared" si="117"/>
        <v>#VALUE!</v>
      </c>
      <c r="AE276" s="46" t="e">
        <f t="shared" si="117"/>
        <v>#VALUE!</v>
      </c>
      <c r="AF276" s="46" t="e">
        <f t="shared" si="117"/>
        <v>#VALUE!</v>
      </c>
      <c r="AG276" s="46" t="e">
        <f t="shared" si="117"/>
        <v>#VALUE!</v>
      </c>
      <c r="AH276" s="47" t="s">
        <v>27</v>
      </c>
      <c r="AI276" s="48">
        <f>_xlfn.AGGREGATE(9,6,C276:AG276)</f>
        <v>0</v>
      </c>
      <c r="AJ276" s="38"/>
      <c r="AK276" s="4"/>
      <c r="AL276" s="6"/>
    </row>
    <row r="277" spans="2:38" hidden="1" x14ac:dyDescent="0.45">
      <c r="B277" s="45" t="s">
        <v>31</v>
      </c>
      <c r="C277" s="49" t="e">
        <f>IF(AND(DAY(C266)&gt;=8,DAY(C266)&lt;=14,C267="土",OR(C272="休",C272="雨")),1,0)</f>
        <v>#VALUE!</v>
      </c>
      <c r="D277" s="49" t="e">
        <f>IF(AND(DAY(D266)&gt;=8,DAY(D266)&lt;=14,D267="土",OR(D272="休",D272="雨")),1,0)</f>
        <v>#VALUE!</v>
      </c>
      <c r="E277" s="49" t="e">
        <f t="shared" ref="E277:AG277" si="118">IF(AND(DAY(E266)&gt;=8,DAY(E266)&lt;=14,E267="土",OR(E272="休",E272="雨")),1,0)</f>
        <v>#VALUE!</v>
      </c>
      <c r="F277" s="49" t="e">
        <f t="shared" si="118"/>
        <v>#VALUE!</v>
      </c>
      <c r="G277" s="49" t="e">
        <f t="shared" si="118"/>
        <v>#VALUE!</v>
      </c>
      <c r="H277" s="49" t="e">
        <f t="shared" si="118"/>
        <v>#VALUE!</v>
      </c>
      <c r="I277" s="49" t="e">
        <f t="shared" si="118"/>
        <v>#VALUE!</v>
      </c>
      <c r="J277" s="49" t="e">
        <f t="shared" si="118"/>
        <v>#VALUE!</v>
      </c>
      <c r="K277" s="49" t="e">
        <f t="shared" si="118"/>
        <v>#VALUE!</v>
      </c>
      <c r="L277" s="49" t="e">
        <f t="shared" si="118"/>
        <v>#VALUE!</v>
      </c>
      <c r="M277" s="49" t="e">
        <f t="shared" si="118"/>
        <v>#VALUE!</v>
      </c>
      <c r="N277" s="49" t="e">
        <f t="shared" si="118"/>
        <v>#VALUE!</v>
      </c>
      <c r="O277" s="49" t="e">
        <f t="shared" si="118"/>
        <v>#VALUE!</v>
      </c>
      <c r="P277" s="49" t="e">
        <f t="shared" si="118"/>
        <v>#VALUE!</v>
      </c>
      <c r="Q277" s="49" t="e">
        <f t="shared" si="118"/>
        <v>#VALUE!</v>
      </c>
      <c r="R277" s="49" t="e">
        <f t="shared" si="118"/>
        <v>#VALUE!</v>
      </c>
      <c r="S277" s="49" t="e">
        <f t="shared" si="118"/>
        <v>#VALUE!</v>
      </c>
      <c r="T277" s="49" t="e">
        <f t="shared" si="118"/>
        <v>#VALUE!</v>
      </c>
      <c r="U277" s="49" t="e">
        <f t="shared" si="118"/>
        <v>#VALUE!</v>
      </c>
      <c r="V277" s="49" t="e">
        <f t="shared" si="118"/>
        <v>#VALUE!</v>
      </c>
      <c r="W277" s="49" t="e">
        <f t="shared" si="118"/>
        <v>#VALUE!</v>
      </c>
      <c r="X277" s="49" t="e">
        <f t="shared" si="118"/>
        <v>#VALUE!</v>
      </c>
      <c r="Y277" s="49" t="e">
        <f t="shared" si="118"/>
        <v>#VALUE!</v>
      </c>
      <c r="Z277" s="49" t="e">
        <f t="shared" si="118"/>
        <v>#VALUE!</v>
      </c>
      <c r="AA277" s="49" t="e">
        <f t="shared" si="118"/>
        <v>#VALUE!</v>
      </c>
      <c r="AB277" s="49" t="e">
        <f t="shared" si="118"/>
        <v>#VALUE!</v>
      </c>
      <c r="AC277" s="49" t="e">
        <f t="shared" si="118"/>
        <v>#VALUE!</v>
      </c>
      <c r="AD277" s="49" t="e">
        <f t="shared" si="118"/>
        <v>#VALUE!</v>
      </c>
      <c r="AE277" s="49" t="e">
        <f t="shared" si="118"/>
        <v>#VALUE!</v>
      </c>
      <c r="AF277" s="49" t="e">
        <f t="shared" si="118"/>
        <v>#VALUE!</v>
      </c>
      <c r="AG277" s="49" t="e">
        <f t="shared" si="118"/>
        <v>#VALUE!</v>
      </c>
      <c r="AH277" s="50" t="s">
        <v>29</v>
      </c>
      <c r="AI277" s="48">
        <f>_xlfn.AGGREGATE(9,6,C277:AG277)</f>
        <v>0</v>
      </c>
      <c r="AJ277" s="38"/>
      <c r="AK277" s="4"/>
      <c r="AL277" s="6"/>
    </row>
    <row r="278" spans="2:38" s="35" customFormat="1" ht="13.2" x14ac:dyDescent="0.45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I278" s="59"/>
      <c r="AL278" s="58"/>
    </row>
    <row r="279" spans="2:38" hidden="1" x14ac:dyDescent="0.45">
      <c r="B279" s="2"/>
      <c r="C279" s="2" t="e">
        <f>YEAR(C282)</f>
        <v>#VALUE!</v>
      </c>
      <c r="D279" s="2" t="e">
        <f>MONTH(C282)</f>
        <v>#VALUE!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4"/>
      <c r="AI279" s="2"/>
      <c r="AJ279" s="4"/>
      <c r="AK279" s="4"/>
      <c r="AL279" s="6"/>
    </row>
    <row r="280" spans="2:38" x14ac:dyDescent="0.45">
      <c r="B280" s="7" t="s">
        <v>16</v>
      </c>
      <c r="C280" s="121" t="e">
        <f>C282</f>
        <v>#VALUE!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3"/>
      <c r="AJ280" s="4"/>
      <c r="AK280" s="4"/>
      <c r="AL280" s="6"/>
    </row>
    <row r="281" spans="2:38" hidden="1" x14ac:dyDescent="0.45">
      <c r="B281" s="52"/>
      <c r="C281" s="31" t="e">
        <f>DATE($C279,$D279,1)</f>
        <v>#VALUE!</v>
      </c>
      <c r="D281" s="31" t="e">
        <f t="shared" ref="D281:AG281" si="119">C281+1</f>
        <v>#VALUE!</v>
      </c>
      <c r="E281" s="31" t="e">
        <f t="shared" si="119"/>
        <v>#VALUE!</v>
      </c>
      <c r="F281" s="31" t="e">
        <f t="shared" si="119"/>
        <v>#VALUE!</v>
      </c>
      <c r="G281" s="31" t="e">
        <f t="shared" si="119"/>
        <v>#VALUE!</v>
      </c>
      <c r="H281" s="31" t="e">
        <f t="shared" si="119"/>
        <v>#VALUE!</v>
      </c>
      <c r="I281" s="31" t="e">
        <f t="shared" si="119"/>
        <v>#VALUE!</v>
      </c>
      <c r="J281" s="31" t="e">
        <f t="shared" si="119"/>
        <v>#VALUE!</v>
      </c>
      <c r="K281" s="31" t="e">
        <f t="shared" si="119"/>
        <v>#VALUE!</v>
      </c>
      <c r="L281" s="31" t="e">
        <f t="shared" si="119"/>
        <v>#VALUE!</v>
      </c>
      <c r="M281" s="31" t="e">
        <f t="shared" si="119"/>
        <v>#VALUE!</v>
      </c>
      <c r="N281" s="31" t="e">
        <f t="shared" si="119"/>
        <v>#VALUE!</v>
      </c>
      <c r="O281" s="31" t="e">
        <f t="shared" si="119"/>
        <v>#VALUE!</v>
      </c>
      <c r="P281" s="31" t="e">
        <f t="shared" si="119"/>
        <v>#VALUE!</v>
      </c>
      <c r="Q281" s="31" t="e">
        <f t="shared" si="119"/>
        <v>#VALUE!</v>
      </c>
      <c r="R281" s="31" t="e">
        <f t="shared" si="119"/>
        <v>#VALUE!</v>
      </c>
      <c r="S281" s="31" t="e">
        <f t="shared" si="119"/>
        <v>#VALUE!</v>
      </c>
      <c r="T281" s="31" t="e">
        <f t="shared" si="119"/>
        <v>#VALUE!</v>
      </c>
      <c r="U281" s="31" t="e">
        <f t="shared" si="119"/>
        <v>#VALUE!</v>
      </c>
      <c r="V281" s="31" t="e">
        <f t="shared" si="119"/>
        <v>#VALUE!</v>
      </c>
      <c r="W281" s="31" t="e">
        <f t="shared" si="119"/>
        <v>#VALUE!</v>
      </c>
      <c r="X281" s="31" t="e">
        <f t="shared" si="119"/>
        <v>#VALUE!</v>
      </c>
      <c r="Y281" s="31" t="e">
        <f t="shared" si="119"/>
        <v>#VALUE!</v>
      </c>
      <c r="Z281" s="31" t="e">
        <f t="shared" si="119"/>
        <v>#VALUE!</v>
      </c>
      <c r="AA281" s="31" t="e">
        <f t="shared" si="119"/>
        <v>#VALUE!</v>
      </c>
      <c r="AB281" s="31" t="e">
        <f t="shared" si="119"/>
        <v>#VALUE!</v>
      </c>
      <c r="AC281" s="31" t="e">
        <f t="shared" si="119"/>
        <v>#VALUE!</v>
      </c>
      <c r="AD281" s="31" t="e">
        <f t="shared" si="119"/>
        <v>#VALUE!</v>
      </c>
      <c r="AE281" s="31" t="e">
        <f t="shared" si="119"/>
        <v>#VALUE!</v>
      </c>
      <c r="AF281" s="31" t="e">
        <f t="shared" si="119"/>
        <v>#VALUE!</v>
      </c>
      <c r="AG281" s="31" t="e">
        <f t="shared" si="119"/>
        <v>#VALUE!</v>
      </c>
      <c r="AH281" s="53"/>
      <c r="AI281" s="54"/>
      <c r="AJ281" s="4"/>
      <c r="AK281" s="4"/>
      <c r="AL281" s="6"/>
    </row>
    <row r="282" spans="2:38" x14ac:dyDescent="0.45">
      <c r="B282" s="55" t="s">
        <v>17</v>
      </c>
      <c r="C282" s="56" t="e">
        <f>IF(EDATE(C265,1)&gt;$G$5,"",EDATE(C265,1))</f>
        <v>#VALUE!</v>
      </c>
      <c r="D282" s="31" t="e">
        <f t="shared" ref="D282:AG282" si="120">IF(D281&gt;$G$5,"",IF(C282=EOMONTH(DATE($C279,$D279,1),0),"",IF(C282="","",C282+1)))</f>
        <v>#VALUE!</v>
      </c>
      <c r="E282" s="31" t="e">
        <f t="shared" si="120"/>
        <v>#VALUE!</v>
      </c>
      <c r="F282" s="31" t="e">
        <f t="shared" si="120"/>
        <v>#VALUE!</v>
      </c>
      <c r="G282" s="31" t="e">
        <f t="shared" si="120"/>
        <v>#VALUE!</v>
      </c>
      <c r="H282" s="31" t="e">
        <f t="shared" si="120"/>
        <v>#VALUE!</v>
      </c>
      <c r="I282" s="31" t="e">
        <f t="shared" si="120"/>
        <v>#VALUE!</v>
      </c>
      <c r="J282" s="31" t="e">
        <f t="shared" si="120"/>
        <v>#VALUE!</v>
      </c>
      <c r="K282" s="31" t="e">
        <f t="shared" si="120"/>
        <v>#VALUE!</v>
      </c>
      <c r="L282" s="31" t="e">
        <f t="shared" si="120"/>
        <v>#VALUE!</v>
      </c>
      <c r="M282" s="31" t="e">
        <f t="shared" si="120"/>
        <v>#VALUE!</v>
      </c>
      <c r="N282" s="31" t="e">
        <f t="shared" si="120"/>
        <v>#VALUE!</v>
      </c>
      <c r="O282" s="31" t="e">
        <f t="shared" si="120"/>
        <v>#VALUE!</v>
      </c>
      <c r="P282" s="31" t="e">
        <f t="shared" si="120"/>
        <v>#VALUE!</v>
      </c>
      <c r="Q282" s="31" t="e">
        <f t="shared" si="120"/>
        <v>#VALUE!</v>
      </c>
      <c r="R282" s="31" t="e">
        <f t="shared" si="120"/>
        <v>#VALUE!</v>
      </c>
      <c r="S282" s="31" t="e">
        <f t="shared" si="120"/>
        <v>#VALUE!</v>
      </c>
      <c r="T282" s="31" t="e">
        <f t="shared" si="120"/>
        <v>#VALUE!</v>
      </c>
      <c r="U282" s="31" t="e">
        <f t="shared" si="120"/>
        <v>#VALUE!</v>
      </c>
      <c r="V282" s="31" t="e">
        <f t="shared" si="120"/>
        <v>#VALUE!</v>
      </c>
      <c r="W282" s="31" t="e">
        <f t="shared" si="120"/>
        <v>#VALUE!</v>
      </c>
      <c r="X282" s="31" t="e">
        <f t="shared" si="120"/>
        <v>#VALUE!</v>
      </c>
      <c r="Y282" s="31" t="e">
        <f t="shared" si="120"/>
        <v>#VALUE!</v>
      </c>
      <c r="Z282" s="31" t="e">
        <f t="shared" si="120"/>
        <v>#VALUE!</v>
      </c>
      <c r="AA282" s="31" t="e">
        <f t="shared" si="120"/>
        <v>#VALUE!</v>
      </c>
      <c r="AB282" s="31" t="e">
        <f t="shared" si="120"/>
        <v>#VALUE!</v>
      </c>
      <c r="AC282" s="31" t="e">
        <f t="shared" si="120"/>
        <v>#VALUE!</v>
      </c>
      <c r="AD282" s="31" t="e">
        <f t="shared" si="120"/>
        <v>#VALUE!</v>
      </c>
      <c r="AE282" s="31" t="e">
        <f t="shared" si="120"/>
        <v>#VALUE!</v>
      </c>
      <c r="AF282" s="31" t="e">
        <f t="shared" si="120"/>
        <v>#VALUE!</v>
      </c>
      <c r="AG282" s="31" t="e">
        <f t="shared" si="120"/>
        <v>#VALUE!</v>
      </c>
      <c r="AH282" s="32" t="s">
        <v>18</v>
      </c>
      <c r="AI282" s="33">
        <f>+COUNTIFS(C283:AG283,"土",C284:AG284,"")+COUNTIFS(C283:AG283,"日",C284:AG284,"")</f>
        <v>0</v>
      </c>
      <c r="AJ282" s="4"/>
      <c r="AK282" s="4"/>
      <c r="AL282" s="6"/>
    </row>
    <row r="283" spans="2:38" s="35" customFormat="1" ht="13.2" x14ac:dyDescent="0.45">
      <c r="B283" s="57" t="s">
        <v>19</v>
      </c>
      <c r="C283" s="34" t="str">
        <f>IFERROR(TEXT(WEEKDAY(+C282),"aaa"),"")</f>
        <v/>
      </c>
      <c r="D283" s="34" t="str">
        <f t="shared" ref="D283:AG283" si="121">IFERROR(TEXT(WEEKDAY(+D282),"aaa"),"")</f>
        <v/>
      </c>
      <c r="E283" s="34" t="str">
        <f t="shared" si="121"/>
        <v/>
      </c>
      <c r="F283" s="34" t="str">
        <f t="shared" si="121"/>
        <v/>
      </c>
      <c r="G283" s="34" t="str">
        <f t="shared" si="121"/>
        <v/>
      </c>
      <c r="H283" s="34" t="str">
        <f t="shared" si="121"/>
        <v/>
      </c>
      <c r="I283" s="34" t="str">
        <f t="shared" si="121"/>
        <v/>
      </c>
      <c r="J283" s="34" t="str">
        <f t="shared" si="121"/>
        <v/>
      </c>
      <c r="K283" s="34" t="str">
        <f t="shared" si="121"/>
        <v/>
      </c>
      <c r="L283" s="34" t="str">
        <f t="shared" si="121"/>
        <v/>
      </c>
      <c r="M283" s="34" t="str">
        <f t="shared" si="121"/>
        <v/>
      </c>
      <c r="N283" s="34" t="str">
        <f t="shared" si="121"/>
        <v/>
      </c>
      <c r="O283" s="34" t="str">
        <f t="shared" si="121"/>
        <v/>
      </c>
      <c r="P283" s="34" t="str">
        <f t="shared" si="121"/>
        <v/>
      </c>
      <c r="Q283" s="34" t="str">
        <f t="shared" si="121"/>
        <v/>
      </c>
      <c r="R283" s="34" t="str">
        <f t="shared" si="121"/>
        <v/>
      </c>
      <c r="S283" s="34" t="str">
        <f t="shared" si="121"/>
        <v/>
      </c>
      <c r="T283" s="34" t="str">
        <f t="shared" si="121"/>
        <v/>
      </c>
      <c r="U283" s="34" t="str">
        <f t="shared" si="121"/>
        <v/>
      </c>
      <c r="V283" s="34" t="str">
        <f t="shared" si="121"/>
        <v/>
      </c>
      <c r="W283" s="34" t="str">
        <f t="shared" si="121"/>
        <v/>
      </c>
      <c r="X283" s="34" t="str">
        <f t="shared" si="121"/>
        <v/>
      </c>
      <c r="Y283" s="34" t="str">
        <f t="shared" si="121"/>
        <v/>
      </c>
      <c r="Z283" s="34" t="str">
        <f t="shared" si="121"/>
        <v/>
      </c>
      <c r="AA283" s="34" t="str">
        <f t="shared" si="121"/>
        <v/>
      </c>
      <c r="AB283" s="34" t="str">
        <f t="shared" si="121"/>
        <v/>
      </c>
      <c r="AC283" s="34" t="str">
        <f t="shared" si="121"/>
        <v/>
      </c>
      <c r="AD283" s="34" t="str">
        <f t="shared" si="121"/>
        <v/>
      </c>
      <c r="AE283" s="34" t="str">
        <f t="shared" si="121"/>
        <v/>
      </c>
      <c r="AF283" s="34" t="str">
        <f t="shared" si="121"/>
        <v/>
      </c>
      <c r="AG283" s="34" t="str">
        <f t="shared" si="121"/>
        <v/>
      </c>
      <c r="AH283" s="32" t="s">
        <v>20</v>
      </c>
      <c r="AI283" s="33">
        <f>+COUNTIF(C284:AG284,"夏休")+COUNTIF(C284:AG284,"冬休")+COUNTIF(C284:AG284,"中止")</f>
        <v>0</v>
      </c>
      <c r="AL283" s="58"/>
    </row>
    <row r="284" spans="2:38" s="35" customFormat="1" ht="13.5" customHeight="1" x14ac:dyDescent="0.45">
      <c r="B284" s="124" t="s">
        <v>21</v>
      </c>
      <c r="C284" s="126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8"/>
      <c r="AH284" s="36" t="s">
        <v>1</v>
      </c>
      <c r="AI284" s="37">
        <f>COUNT(C282:AG282)-AI283</f>
        <v>0</v>
      </c>
      <c r="AL284" s="58"/>
    </row>
    <row r="285" spans="2:38" s="35" customFormat="1" ht="13.5" customHeight="1" x14ac:dyDescent="0.45">
      <c r="B285" s="125"/>
      <c r="C285" s="126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8"/>
      <c r="AH285" s="36" t="s">
        <v>22</v>
      </c>
      <c r="AI285" s="37">
        <f>+COUNTIF(C286:AG287,"休")</f>
        <v>0</v>
      </c>
      <c r="AJ285" s="38" t="e">
        <f>IF(AI286&gt;0.285,"",IF(AI285&lt;AI282,"←計画日数が足りません",""))</f>
        <v>#DIV/0!</v>
      </c>
      <c r="AL285" s="58"/>
    </row>
    <row r="286" spans="2:38" s="35" customFormat="1" ht="13.5" customHeight="1" x14ac:dyDescent="0.45">
      <c r="B286" s="119" t="s">
        <v>7</v>
      </c>
      <c r="C286" s="120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2"/>
      <c r="AH286" s="36" t="s">
        <v>23</v>
      </c>
      <c r="AI286" s="39" t="e">
        <f>+AI285/AI284</f>
        <v>#DIV/0!</v>
      </c>
      <c r="AL286" s="58"/>
    </row>
    <row r="287" spans="2:38" s="35" customFormat="1" ht="13.2" x14ac:dyDescent="0.45">
      <c r="B287" s="119"/>
      <c r="C287" s="120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2"/>
      <c r="AH287" s="36" t="s">
        <v>2</v>
      </c>
      <c r="AI287" s="37">
        <f>+COUNTA(C288:AG289)</f>
        <v>0</v>
      </c>
      <c r="AL287" s="58"/>
    </row>
    <row r="288" spans="2:38" s="35" customFormat="1" ht="13.2" x14ac:dyDescent="0.45">
      <c r="B288" s="113" t="s">
        <v>10</v>
      </c>
      <c r="C288" s="115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7"/>
      <c r="AH288" s="40" t="s">
        <v>24</v>
      </c>
      <c r="AI288" s="41" t="e">
        <f>+AI287/AI284</f>
        <v>#DIV/0!</v>
      </c>
      <c r="AL288" s="23">
        <f>+COUNTIF(C286:AG287,"休")</f>
        <v>0</v>
      </c>
    </row>
    <row r="289" spans="2:38" s="35" customFormat="1" ht="13.2" x14ac:dyDescent="0.45">
      <c r="B289" s="114"/>
      <c r="C289" s="116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08"/>
      <c r="AH289" s="42" t="s">
        <v>25</v>
      </c>
      <c r="AI289" s="43" t="str">
        <f>IF(7&gt;AI284,"対象外",IF(OR(AI288&gt;=0.285,AI287&gt;=AI282),"OK","NG"))</f>
        <v>対象外</v>
      </c>
      <c r="AJ289" s="3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44" t="str">
        <f>IF(7&gt;AI284,"対象外",IF(AL288&gt;=AI282,"OK","NG"))</f>
        <v>対象外</v>
      </c>
    </row>
    <row r="290" spans="2:38" hidden="1" x14ac:dyDescent="0.45">
      <c r="B290" s="45" t="s">
        <v>26</v>
      </c>
      <c r="C290" s="46" t="e">
        <f t="shared" ref="C290:AG290" si="122">IF(AND(DAY(C282)&gt;=22,DAY(C282)&lt;=28,C283="土"),1,0)</f>
        <v>#VALUE!</v>
      </c>
      <c r="D290" s="46" t="e">
        <f t="shared" si="122"/>
        <v>#VALUE!</v>
      </c>
      <c r="E290" s="46" t="e">
        <f t="shared" si="122"/>
        <v>#VALUE!</v>
      </c>
      <c r="F290" s="46" t="e">
        <f t="shared" si="122"/>
        <v>#VALUE!</v>
      </c>
      <c r="G290" s="46" t="e">
        <f t="shared" si="122"/>
        <v>#VALUE!</v>
      </c>
      <c r="H290" s="46" t="e">
        <f t="shared" si="122"/>
        <v>#VALUE!</v>
      </c>
      <c r="I290" s="46" t="e">
        <f t="shared" si="122"/>
        <v>#VALUE!</v>
      </c>
      <c r="J290" s="46" t="e">
        <f t="shared" si="122"/>
        <v>#VALUE!</v>
      </c>
      <c r="K290" s="46" t="e">
        <f t="shared" si="122"/>
        <v>#VALUE!</v>
      </c>
      <c r="L290" s="46" t="e">
        <f t="shared" si="122"/>
        <v>#VALUE!</v>
      </c>
      <c r="M290" s="46" t="e">
        <f t="shared" si="122"/>
        <v>#VALUE!</v>
      </c>
      <c r="N290" s="46" t="e">
        <f t="shared" si="122"/>
        <v>#VALUE!</v>
      </c>
      <c r="O290" s="46" t="e">
        <f t="shared" si="122"/>
        <v>#VALUE!</v>
      </c>
      <c r="P290" s="46" t="e">
        <f t="shared" si="122"/>
        <v>#VALUE!</v>
      </c>
      <c r="Q290" s="46" t="e">
        <f t="shared" si="122"/>
        <v>#VALUE!</v>
      </c>
      <c r="R290" s="46" t="e">
        <f t="shared" si="122"/>
        <v>#VALUE!</v>
      </c>
      <c r="S290" s="46" t="e">
        <f t="shared" si="122"/>
        <v>#VALUE!</v>
      </c>
      <c r="T290" s="46" t="e">
        <f t="shared" si="122"/>
        <v>#VALUE!</v>
      </c>
      <c r="U290" s="46" t="e">
        <f t="shared" si="122"/>
        <v>#VALUE!</v>
      </c>
      <c r="V290" s="46" t="e">
        <f t="shared" si="122"/>
        <v>#VALUE!</v>
      </c>
      <c r="W290" s="46" t="e">
        <f t="shared" si="122"/>
        <v>#VALUE!</v>
      </c>
      <c r="X290" s="46" t="e">
        <f t="shared" si="122"/>
        <v>#VALUE!</v>
      </c>
      <c r="Y290" s="46" t="e">
        <f t="shared" si="122"/>
        <v>#VALUE!</v>
      </c>
      <c r="Z290" s="46" t="e">
        <f t="shared" si="122"/>
        <v>#VALUE!</v>
      </c>
      <c r="AA290" s="46" t="e">
        <f t="shared" si="122"/>
        <v>#VALUE!</v>
      </c>
      <c r="AB290" s="46" t="e">
        <f t="shared" si="122"/>
        <v>#VALUE!</v>
      </c>
      <c r="AC290" s="46" t="e">
        <f t="shared" si="122"/>
        <v>#VALUE!</v>
      </c>
      <c r="AD290" s="46" t="e">
        <f t="shared" si="122"/>
        <v>#VALUE!</v>
      </c>
      <c r="AE290" s="46" t="e">
        <f t="shared" si="122"/>
        <v>#VALUE!</v>
      </c>
      <c r="AF290" s="46" t="e">
        <f t="shared" si="122"/>
        <v>#VALUE!</v>
      </c>
      <c r="AG290" s="46" t="e">
        <f t="shared" si="122"/>
        <v>#VALUE!</v>
      </c>
      <c r="AH290" s="47" t="s">
        <v>27</v>
      </c>
      <c r="AI290" s="48">
        <f>_xlfn.AGGREGATE(9,6,C290:AG290)</f>
        <v>0</v>
      </c>
      <c r="AJ290" s="38"/>
      <c r="AK290" s="4"/>
      <c r="AL290" s="6"/>
    </row>
    <row r="291" spans="2:38" hidden="1" x14ac:dyDescent="0.45">
      <c r="B291" s="45" t="s">
        <v>28</v>
      </c>
      <c r="C291" s="49" t="e">
        <f t="shared" ref="C291:AG291" si="123">IF(AND(DAY(C282)&gt;=22,DAY(C282)&lt;=28,C283="土",OR(C288="休",C288="雨")),1,0)</f>
        <v>#VALUE!</v>
      </c>
      <c r="D291" s="49" t="e">
        <f t="shared" si="123"/>
        <v>#VALUE!</v>
      </c>
      <c r="E291" s="49" t="e">
        <f t="shared" si="123"/>
        <v>#VALUE!</v>
      </c>
      <c r="F291" s="49" t="e">
        <f t="shared" si="123"/>
        <v>#VALUE!</v>
      </c>
      <c r="G291" s="49" t="e">
        <f t="shared" si="123"/>
        <v>#VALUE!</v>
      </c>
      <c r="H291" s="49" t="e">
        <f t="shared" si="123"/>
        <v>#VALUE!</v>
      </c>
      <c r="I291" s="49" t="e">
        <f t="shared" si="123"/>
        <v>#VALUE!</v>
      </c>
      <c r="J291" s="49" t="e">
        <f t="shared" si="123"/>
        <v>#VALUE!</v>
      </c>
      <c r="K291" s="49" t="e">
        <f t="shared" si="123"/>
        <v>#VALUE!</v>
      </c>
      <c r="L291" s="49" t="e">
        <f t="shared" si="123"/>
        <v>#VALUE!</v>
      </c>
      <c r="M291" s="49" t="e">
        <f t="shared" si="123"/>
        <v>#VALUE!</v>
      </c>
      <c r="N291" s="49" t="e">
        <f t="shared" si="123"/>
        <v>#VALUE!</v>
      </c>
      <c r="O291" s="49" t="e">
        <f t="shared" si="123"/>
        <v>#VALUE!</v>
      </c>
      <c r="P291" s="49" t="e">
        <f t="shared" si="123"/>
        <v>#VALUE!</v>
      </c>
      <c r="Q291" s="49" t="e">
        <f t="shared" si="123"/>
        <v>#VALUE!</v>
      </c>
      <c r="R291" s="49" t="e">
        <f t="shared" si="123"/>
        <v>#VALUE!</v>
      </c>
      <c r="S291" s="49" t="e">
        <f t="shared" si="123"/>
        <v>#VALUE!</v>
      </c>
      <c r="T291" s="49" t="e">
        <f t="shared" si="123"/>
        <v>#VALUE!</v>
      </c>
      <c r="U291" s="49" t="e">
        <f t="shared" si="123"/>
        <v>#VALUE!</v>
      </c>
      <c r="V291" s="49" t="e">
        <f t="shared" si="123"/>
        <v>#VALUE!</v>
      </c>
      <c r="W291" s="49" t="e">
        <f t="shared" si="123"/>
        <v>#VALUE!</v>
      </c>
      <c r="X291" s="49" t="e">
        <f t="shared" si="123"/>
        <v>#VALUE!</v>
      </c>
      <c r="Y291" s="49" t="e">
        <f t="shared" si="123"/>
        <v>#VALUE!</v>
      </c>
      <c r="Z291" s="49" t="e">
        <f t="shared" si="123"/>
        <v>#VALUE!</v>
      </c>
      <c r="AA291" s="49" t="e">
        <f t="shared" si="123"/>
        <v>#VALUE!</v>
      </c>
      <c r="AB291" s="49" t="e">
        <f t="shared" si="123"/>
        <v>#VALUE!</v>
      </c>
      <c r="AC291" s="49" t="e">
        <f t="shared" si="123"/>
        <v>#VALUE!</v>
      </c>
      <c r="AD291" s="49" t="e">
        <f t="shared" si="123"/>
        <v>#VALUE!</v>
      </c>
      <c r="AE291" s="49" t="e">
        <f t="shared" si="123"/>
        <v>#VALUE!</v>
      </c>
      <c r="AF291" s="49" t="e">
        <f t="shared" si="123"/>
        <v>#VALUE!</v>
      </c>
      <c r="AG291" s="49" t="e">
        <f t="shared" si="123"/>
        <v>#VALUE!</v>
      </c>
      <c r="AH291" s="50" t="s">
        <v>29</v>
      </c>
      <c r="AI291" s="48">
        <f>_xlfn.AGGREGATE(9,6,C291:AG291)</f>
        <v>0</v>
      </c>
      <c r="AJ291" s="38"/>
      <c r="AK291" s="4"/>
      <c r="AL291" s="6"/>
    </row>
    <row r="292" spans="2:38" hidden="1" x14ac:dyDescent="0.45">
      <c r="B292" s="45" t="s">
        <v>30</v>
      </c>
      <c r="C292" s="46" t="e">
        <f>IF(AND(DAY(C282)&gt;=8,DAY(C282)&lt;=14,C283="土"),1,0)</f>
        <v>#VALUE!</v>
      </c>
      <c r="D292" s="46" t="e">
        <f>IF(AND(DAY(D282)&gt;=8,DAY(D282)&lt;=14,D283="土"),1,0)</f>
        <v>#VALUE!</v>
      </c>
      <c r="E292" s="46" t="e">
        <f t="shared" ref="E292:AG292" si="124">IF(AND(DAY(E282)&gt;=8,DAY(E282)&lt;=14,E283="土"),1,0)</f>
        <v>#VALUE!</v>
      </c>
      <c r="F292" s="46" t="e">
        <f t="shared" si="124"/>
        <v>#VALUE!</v>
      </c>
      <c r="G292" s="46" t="e">
        <f t="shared" si="124"/>
        <v>#VALUE!</v>
      </c>
      <c r="H292" s="46" t="e">
        <f t="shared" si="124"/>
        <v>#VALUE!</v>
      </c>
      <c r="I292" s="46" t="e">
        <f t="shared" si="124"/>
        <v>#VALUE!</v>
      </c>
      <c r="J292" s="46" t="e">
        <f t="shared" si="124"/>
        <v>#VALUE!</v>
      </c>
      <c r="K292" s="46" t="e">
        <f t="shared" si="124"/>
        <v>#VALUE!</v>
      </c>
      <c r="L292" s="46" t="e">
        <f t="shared" si="124"/>
        <v>#VALUE!</v>
      </c>
      <c r="M292" s="46" t="e">
        <f t="shared" si="124"/>
        <v>#VALUE!</v>
      </c>
      <c r="N292" s="46" t="e">
        <f t="shared" si="124"/>
        <v>#VALUE!</v>
      </c>
      <c r="O292" s="46" t="e">
        <f t="shared" si="124"/>
        <v>#VALUE!</v>
      </c>
      <c r="P292" s="46" t="e">
        <f t="shared" si="124"/>
        <v>#VALUE!</v>
      </c>
      <c r="Q292" s="46" t="e">
        <f t="shared" si="124"/>
        <v>#VALUE!</v>
      </c>
      <c r="R292" s="46" t="e">
        <f t="shared" si="124"/>
        <v>#VALUE!</v>
      </c>
      <c r="S292" s="46" t="e">
        <f t="shared" si="124"/>
        <v>#VALUE!</v>
      </c>
      <c r="T292" s="46" t="e">
        <f t="shared" si="124"/>
        <v>#VALUE!</v>
      </c>
      <c r="U292" s="46" t="e">
        <f t="shared" si="124"/>
        <v>#VALUE!</v>
      </c>
      <c r="V292" s="46" t="e">
        <f t="shared" si="124"/>
        <v>#VALUE!</v>
      </c>
      <c r="W292" s="46" t="e">
        <f t="shared" si="124"/>
        <v>#VALUE!</v>
      </c>
      <c r="X292" s="46" t="e">
        <f t="shared" si="124"/>
        <v>#VALUE!</v>
      </c>
      <c r="Y292" s="46" t="e">
        <f t="shared" si="124"/>
        <v>#VALUE!</v>
      </c>
      <c r="Z292" s="46" t="e">
        <f t="shared" si="124"/>
        <v>#VALUE!</v>
      </c>
      <c r="AA292" s="46" t="e">
        <f t="shared" si="124"/>
        <v>#VALUE!</v>
      </c>
      <c r="AB292" s="46" t="e">
        <f t="shared" si="124"/>
        <v>#VALUE!</v>
      </c>
      <c r="AC292" s="46" t="e">
        <f t="shared" si="124"/>
        <v>#VALUE!</v>
      </c>
      <c r="AD292" s="46" t="e">
        <f t="shared" si="124"/>
        <v>#VALUE!</v>
      </c>
      <c r="AE292" s="46" t="e">
        <f t="shared" si="124"/>
        <v>#VALUE!</v>
      </c>
      <c r="AF292" s="46" t="e">
        <f t="shared" si="124"/>
        <v>#VALUE!</v>
      </c>
      <c r="AG292" s="46" t="e">
        <f t="shared" si="124"/>
        <v>#VALUE!</v>
      </c>
      <c r="AH292" s="47" t="s">
        <v>27</v>
      </c>
      <c r="AI292" s="48">
        <f>_xlfn.AGGREGATE(9,6,C292:AG292)</f>
        <v>0</v>
      </c>
      <c r="AJ292" s="38"/>
      <c r="AK292" s="4"/>
      <c r="AL292" s="6"/>
    </row>
    <row r="293" spans="2:38" hidden="1" x14ac:dyDescent="0.45">
      <c r="B293" s="45" t="s">
        <v>31</v>
      </c>
      <c r="C293" s="49" t="e">
        <f>IF(AND(DAY(C282)&gt;=8,DAY(C282)&lt;=14,C283="土",OR(C288="休",C288="雨")),1,0)</f>
        <v>#VALUE!</v>
      </c>
      <c r="D293" s="49" t="e">
        <f>IF(AND(DAY(D282)&gt;=8,DAY(D282)&lt;=14,D283="土",OR(D288="休",D288="雨")),1,0)</f>
        <v>#VALUE!</v>
      </c>
      <c r="E293" s="49" t="e">
        <f t="shared" ref="E293:AG293" si="125">IF(AND(DAY(E282)&gt;=8,DAY(E282)&lt;=14,E283="土",OR(E288="休",E288="雨")),1,0)</f>
        <v>#VALUE!</v>
      </c>
      <c r="F293" s="49" t="e">
        <f t="shared" si="125"/>
        <v>#VALUE!</v>
      </c>
      <c r="G293" s="49" t="e">
        <f t="shared" si="125"/>
        <v>#VALUE!</v>
      </c>
      <c r="H293" s="49" t="e">
        <f t="shared" si="125"/>
        <v>#VALUE!</v>
      </c>
      <c r="I293" s="49" t="e">
        <f t="shared" si="125"/>
        <v>#VALUE!</v>
      </c>
      <c r="J293" s="49" t="e">
        <f t="shared" si="125"/>
        <v>#VALUE!</v>
      </c>
      <c r="K293" s="49" t="e">
        <f t="shared" si="125"/>
        <v>#VALUE!</v>
      </c>
      <c r="L293" s="49" t="e">
        <f t="shared" si="125"/>
        <v>#VALUE!</v>
      </c>
      <c r="M293" s="49" t="e">
        <f t="shared" si="125"/>
        <v>#VALUE!</v>
      </c>
      <c r="N293" s="49" t="e">
        <f t="shared" si="125"/>
        <v>#VALUE!</v>
      </c>
      <c r="O293" s="49" t="e">
        <f t="shared" si="125"/>
        <v>#VALUE!</v>
      </c>
      <c r="P293" s="49" t="e">
        <f t="shared" si="125"/>
        <v>#VALUE!</v>
      </c>
      <c r="Q293" s="49" t="e">
        <f t="shared" si="125"/>
        <v>#VALUE!</v>
      </c>
      <c r="R293" s="49" t="e">
        <f t="shared" si="125"/>
        <v>#VALUE!</v>
      </c>
      <c r="S293" s="49" t="e">
        <f t="shared" si="125"/>
        <v>#VALUE!</v>
      </c>
      <c r="T293" s="49" t="e">
        <f t="shared" si="125"/>
        <v>#VALUE!</v>
      </c>
      <c r="U293" s="49" t="e">
        <f t="shared" si="125"/>
        <v>#VALUE!</v>
      </c>
      <c r="V293" s="49" t="e">
        <f t="shared" si="125"/>
        <v>#VALUE!</v>
      </c>
      <c r="W293" s="49" t="e">
        <f t="shared" si="125"/>
        <v>#VALUE!</v>
      </c>
      <c r="X293" s="49" t="e">
        <f t="shared" si="125"/>
        <v>#VALUE!</v>
      </c>
      <c r="Y293" s="49" t="e">
        <f t="shared" si="125"/>
        <v>#VALUE!</v>
      </c>
      <c r="Z293" s="49" t="e">
        <f t="shared" si="125"/>
        <v>#VALUE!</v>
      </c>
      <c r="AA293" s="49" t="e">
        <f t="shared" si="125"/>
        <v>#VALUE!</v>
      </c>
      <c r="AB293" s="49" t="e">
        <f t="shared" si="125"/>
        <v>#VALUE!</v>
      </c>
      <c r="AC293" s="49" t="e">
        <f t="shared" si="125"/>
        <v>#VALUE!</v>
      </c>
      <c r="AD293" s="49" t="e">
        <f t="shared" si="125"/>
        <v>#VALUE!</v>
      </c>
      <c r="AE293" s="49" t="e">
        <f t="shared" si="125"/>
        <v>#VALUE!</v>
      </c>
      <c r="AF293" s="49" t="e">
        <f t="shared" si="125"/>
        <v>#VALUE!</v>
      </c>
      <c r="AG293" s="49" t="e">
        <f t="shared" si="125"/>
        <v>#VALUE!</v>
      </c>
      <c r="AH293" s="50" t="s">
        <v>29</v>
      </c>
      <c r="AI293" s="48">
        <f>_xlfn.AGGREGATE(9,6,C293:AG293)</f>
        <v>0</v>
      </c>
      <c r="AJ293" s="38"/>
      <c r="AK293" s="4"/>
      <c r="AL293" s="6"/>
    </row>
    <row r="294" spans="2:38" x14ac:dyDescent="0.4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4"/>
      <c r="AI294" s="2"/>
      <c r="AJ294" s="4"/>
      <c r="AK294" s="4"/>
      <c r="AL294" s="6"/>
    </row>
    <row r="295" spans="2:38" hidden="1" x14ac:dyDescent="0.45">
      <c r="B295" s="2"/>
      <c r="C295" s="2" t="e">
        <f>YEAR(C298)</f>
        <v>#VALUE!</v>
      </c>
      <c r="D295" s="2" t="e">
        <f>MONTH(C298)</f>
        <v>#VALUE!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4"/>
      <c r="AI295" s="2"/>
      <c r="AJ295" s="4"/>
      <c r="AK295" s="4"/>
      <c r="AL295" s="6"/>
    </row>
    <row r="296" spans="2:38" x14ac:dyDescent="0.45">
      <c r="B296" s="7" t="s">
        <v>16</v>
      </c>
      <c r="C296" s="121" t="e">
        <f>C298</f>
        <v>#VALUE!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3"/>
      <c r="AJ296" s="4"/>
      <c r="AK296" s="4"/>
      <c r="AL296" s="6"/>
    </row>
    <row r="297" spans="2:38" hidden="1" x14ac:dyDescent="0.45">
      <c r="B297" s="52"/>
      <c r="C297" s="31" t="e">
        <f>DATE($C295,$D295,1)</f>
        <v>#VALUE!</v>
      </c>
      <c r="D297" s="31" t="e">
        <f t="shared" ref="D297:AG297" si="126">C297+1</f>
        <v>#VALUE!</v>
      </c>
      <c r="E297" s="31" t="e">
        <f t="shared" si="126"/>
        <v>#VALUE!</v>
      </c>
      <c r="F297" s="31" t="e">
        <f t="shared" si="126"/>
        <v>#VALUE!</v>
      </c>
      <c r="G297" s="31" t="e">
        <f t="shared" si="126"/>
        <v>#VALUE!</v>
      </c>
      <c r="H297" s="31" t="e">
        <f t="shared" si="126"/>
        <v>#VALUE!</v>
      </c>
      <c r="I297" s="31" t="e">
        <f t="shared" si="126"/>
        <v>#VALUE!</v>
      </c>
      <c r="J297" s="31" t="e">
        <f t="shared" si="126"/>
        <v>#VALUE!</v>
      </c>
      <c r="K297" s="31" t="e">
        <f t="shared" si="126"/>
        <v>#VALUE!</v>
      </c>
      <c r="L297" s="31" t="e">
        <f t="shared" si="126"/>
        <v>#VALUE!</v>
      </c>
      <c r="M297" s="31" t="e">
        <f t="shared" si="126"/>
        <v>#VALUE!</v>
      </c>
      <c r="N297" s="31" t="e">
        <f t="shared" si="126"/>
        <v>#VALUE!</v>
      </c>
      <c r="O297" s="31" t="e">
        <f t="shared" si="126"/>
        <v>#VALUE!</v>
      </c>
      <c r="P297" s="31" t="e">
        <f t="shared" si="126"/>
        <v>#VALUE!</v>
      </c>
      <c r="Q297" s="31" t="e">
        <f t="shared" si="126"/>
        <v>#VALUE!</v>
      </c>
      <c r="R297" s="31" t="e">
        <f t="shared" si="126"/>
        <v>#VALUE!</v>
      </c>
      <c r="S297" s="31" t="e">
        <f t="shared" si="126"/>
        <v>#VALUE!</v>
      </c>
      <c r="T297" s="31" t="e">
        <f t="shared" si="126"/>
        <v>#VALUE!</v>
      </c>
      <c r="U297" s="31" t="e">
        <f t="shared" si="126"/>
        <v>#VALUE!</v>
      </c>
      <c r="V297" s="31" t="e">
        <f t="shared" si="126"/>
        <v>#VALUE!</v>
      </c>
      <c r="W297" s="31" t="e">
        <f t="shared" si="126"/>
        <v>#VALUE!</v>
      </c>
      <c r="X297" s="31" t="e">
        <f t="shared" si="126"/>
        <v>#VALUE!</v>
      </c>
      <c r="Y297" s="31" t="e">
        <f t="shared" si="126"/>
        <v>#VALUE!</v>
      </c>
      <c r="Z297" s="31" t="e">
        <f t="shared" si="126"/>
        <v>#VALUE!</v>
      </c>
      <c r="AA297" s="31" t="e">
        <f t="shared" si="126"/>
        <v>#VALUE!</v>
      </c>
      <c r="AB297" s="31" t="e">
        <f t="shared" si="126"/>
        <v>#VALUE!</v>
      </c>
      <c r="AC297" s="31" t="e">
        <f t="shared" si="126"/>
        <v>#VALUE!</v>
      </c>
      <c r="AD297" s="31" t="e">
        <f t="shared" si="126"/>
        <v>#VALUE!</v>
      </c>
      <c r="AE297" s="31" t="e">
        <f t="shared" si="126"/>
        <v>#VALUE!</v>
      </c>
      <c r="AF297" s="31" t="e">
        <f t="shared" si="126"/>
        <v>#VALUE!</v>
      </c>
      <c r="AG297" s="31" t="e">
        <f t="shared" si="126"/>
        <v>#VALUE!</v>
      </c>
      <c r="AH297" s="53"/>
      <c r="AI297" s="54"/>
      <c r="AJ297" s="4"/>
      <c r="AK297" s="4"/>
      <c r="AL297" s="6"/>
    </row>
    <row r="298" spans="2:38" x14ac:dyDescent="0.45">
      <c r="B298" s="55" t="s">
        <v>17</v>
      </c>
      <c r="C298" s="56" t="e">
        <f>IF(EDATE(C281,1)&gt;$G$5,"",EDATE(C281,1))</f>
        <v>#VALUE!</v>
      </c>
      <c r="D298" s="31" t="e">
        <f t="shared" ref="D298:AG298" si="127">IF(D297&gt;$G$5,"",IF(C298=EOMONTH(DATE($C295,$D295,1),0),"",IF(C298="","",C298+1)))</f>
        <v>#VALUE!</v>
      </c>
      <c r="E298" s="31" t="e">
        <f t="shared" si="127"/>
        <v>#VALUE!</v>
      </c>
      <c r="F298" s="31" t="e">
        <f t="shared" si="127"/>
        <v>#VALUE!</v>
      </c>
      <c r="G298" s="31" t="e">
        <f t="shared" si="127"/>
        <v>#VALUE!</v>
      </c>
      <c r="H298" s="31" t="e">
        <f t="shared" si="127"/>
        <v>#VALUE!</v>
      </c>
      <c r="I298" s="31" t="e">
        <f t="shared" si="127"/>
        <v>#VALUE!</v>
      </c>
      <c r="J298" s="31" t="e">
        <f t="shared" si="127"/>
        <v>#VALUE!</v>
      </c>
      <c r="K298" s="31" t="e">
        <f t="shared" si="127"/>
        <v>#VALUE!</v>
      </c>
      <c r="L298" s="31" t="e">
        <f t="shared" si="127"/>
        <v>#VALUE!</v>
      </c>
      <c r="M298" s="31" t="e">
        <f t="shared" si="127"/>
        <v>#VALUE!</v>
      </c>
      <c r="N298" s="31" t="e">
        <f t="shared" si="127"/>
        <v>#VALUE!</v>
      </c>
      <c r="O298" s="31" t="e">
        <f t="shared" si="127"/>
        <v>#VALUE!</v>
      </c>
      <c r="P298" s="31" t="e">
        <f t="shared" si="127"/>
        <v>#VALUE!</v>
      </c>
      <c r="Q298" s="31" t="e">
        <f t="shared" si="127"/>
        <v>#VALUE!</v>
      </c>
      <c r="R298" s="31" t="e">
        <f t="shared" si="127"/>
        <v>#VALUE!</v>
      </c>
      <c r="S298" s="31" t="e">
        <f t="shared" si="127"/>
        <v>#VALUE!</v>
      </c>
      <c r="T298" s="31" t="e">
        <f t="shared" si="127"/>
        <v>#VALUE!</v>
      </c>
      <c r="U298" s="31" t="e">
        <f t="shared" si="127"/>
        <v>#VALUE!</v>
      </c>
      <c r="V298" s="31" t="e">
        <f t="shared" si="127"/>
        <v>#VALUE!</v>
      </c>
      <c r="W298" s="31" t="e">
        <f t="shared" si="127"/>
        <v>#VALUE!</v>
      </c>
      <c r="X298" s="31" t="e">
        <f t="shared" si="127"/>
        <v>#VALUE!</v>
      </c>
      <c r="Y298" s="31" t="e">
        <f t="shared" si="127"/>
        <v>#VALUE!</v>
      </c>
      <c r="Z298" s="31" t="e">
        <f t="shared" si="127"/>
        <v>#VALUE!</v>
      </c>
      <c r="AA298" s="31" t="e">
        <f t="shared" si="127"/>
        <v>#VALUE!</v>
      </c>
      <c r="AB298" s="31" t="e">
        <f t="shared" si="127"/>
        <v>#VALUE!</v>
      </c>
      <c r="AC298" s="31" t="e">
        <f t="shared" si="127"/>
        <v>#VALUE!</v>
      </c>
      <c r="AD298" s="31" t="e">
        <f t="shared" si="127"/>
        <v>#VALUE!</v>
      </c>
      <c r="AE298" s="31" t="e">
        <f t="shared" si="127"/>
        <v>#VALUE!</v>
      </c>
      <c r="AF298" s="31" t="e">
        <f t="shared" si="127"/>
        <v>#VALUE!</v>
      </c>
      <c r="AG298" s="31" t="e">
        <f t="shared" si="127"/>
        <v>#VALUE!</v>
      </c>
      <c r="AH298" s="32" t="s">
        <v>18</v>
      </c>
      <c r="AI298" s="33">
        <f>+COUNTIFS(C299:AG299,"土",C300:AG300,"")+COUNTIFS(C299:AG299,"日",C300:AG300,"")</f>
        <v>0</v>
      </c>
      <c r="AJ298" s="4"/>
      <c r="AK298" s="4"/>
      <c r="AL298" s="6"/>
    </row>
    <row r="299" spans="2:38" s="35" customFormat="1" ht="13.2" x14ac:dyDescent="0.45">
      <c r="B299" s="57" t="s">
        <v>19</v>
      </c>
      <c r="C299" s="34" t="str">
        <f>IFERROR(TEXT(WEEKDAY(+C298),"aaa"),"")</f>
        <v/>
      </c>
      <c r="D299" s="34" t="str">
        <f t="shared" ref="D299:AG299" si="128">IFERROR(TEXT(WEEKDAY(+D298),"aaa"),"")</f>
        <v/>
      </c>
      <c r="E299" s="34" t="str">
        <f t="shared" si="128"/>
        <v/>
      </c>
      <c r="F299" s="34" t="str">
        <f t="shared" si="128"/>
        <v/>
      </c>
      <c r="G299" s="34" t="str">
        <f t="shared" si="128"/>
        <v/>
      </c>
      <c r="H299" s="34" t="str">
        <f t="shared" si="128"/>
        <v/>
      </c>
      <c r="I299" s="34" t="str">
        <f t="shared" si="128"/>
        <v/>
      </c>
      <c r="J299" s="34" t="str">
        <f t="shared" si="128"/>
        <v/>
      </c>
      <c r="K299" s="34" t="str">
        <f t="shared" si="128"/>
        <v/>
      </c>
      <c r="L299" s="34" t="str">
        <f t="shared" si="128"/>
        <v/>
      </c>
      <c r="M299" s="34" t="str">
        <f t="shared" si="128"/>
        <v/>
      </c>
      <c r="N299" s="34" t="str">
        <f t="shared" si="128"/>
        <v/>
      </c>
      <c r="O299" s="34" t="str">
        <f t="shared" si="128"/>
        <v/>
      </c>
      <c r="P299" s="34" t="str">
        <f t="shared" si="128"/>
        <v/>
      </c>
      <c r="Q299" s="34" t="str">
        <f t="shared" si="128"/>
        <v/>
      </c>
      <c r="R299" s="34" t="str">
        <f t="shared" si="128"/>
        <v/>
      </c>
      <c r="S299" s="34" t="str">
        <f t="shared" si="128"/>
        <v/>
      </c>
      <c r="T299" s="34" t="str">
        <f t="shared" si="128"/>
        <v/>
      </c>
      <c r="U299" s="34" t="str">
        <f t="shared" si="128"/>
        <v/>
      </c>
      <c r="V299" s="34" t="str">
        <f t="shared" si="128"/>
        <v/>
      </c>
      <c r="W299" s="34" t="str">
        <f t="shared" si="128"/>
        <v/>
      </c>
      <c r="X299" s="34" t="str">
        <f t="shared" si="128"/>
        <v/>
      </c>
      <c r="Y299" s="34" t="str">
        <f t="shared" si="128"/>
        <v/>
      </c>
      <c r="Z299" s="34" t="str">
        <f t="shared" si="128"/>
        <v/>
      </c>
      <c r="AA299" s="34" t="str">
        <f t="shared" si="128"/>
        <v/>
      </c>
      <c r="AB299" s="34" t="str">
        <f t="shared" si="128"/>
        <v/>
      </c>
      <c r="AC299" s="34" t="str">
        <f t="shared" si="128"/>
        <v/>
      </c>
      <c r="AD299" s="34" t="str">
        <f t="shared" si="128"/>
        <v/>
      </c>
      <c r="AE299" s="34" t="str">
        <f t="shared" si="128"/>
        <v/>
      </c>
      <c r="AF299" s="34" t="str">
        <f t="shared" si="128"/>
        <v/>
      </c>
      <c r="AG299" s="34" t="str">
        <f t="shared" si="128"/>
        <v/>
      </c>
      <c r="AH299" s="32" t="s">
        <v>20</v>
      </c>
      <c r="AI299" s="33">
        <f>+COUNTIF(C300:AG300,"夏休")+COUNTIF(C300:AG300,"冬休")+COUNTIF(C300:AG300,"中止")</f>
        <v>0</v>
      </c>
      <c r="AL299" s="58"/>
    </row>
    <row r="300" spans="2:38" s="35" customFormat="1" ht="13.5" customHeight="1" x14ac:dyDescent="0.45">
      <c r="B300" s="124" t="s">
        <v>21</v>
      </c>
      <c r="C300" s="126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8"/>
      <c r="AH300" s="36" t="s">
        <v>1</v>
      </c>
      <c r="AI300" s="37">
        <f>COUNT(C298:AG298)-AI299</f>
        <v>0</v>
      </c>
      <c r="AL300" s="58"/>
    </row>
    <row r="301" spans="2:38" s="35" customFormat="1" ht="13.5" customHeight="1" x14ac:dyDescent="0.45">
      <c r="B301" s="125"/>
      <c r="C301" s="126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8"/>
      <c r="AH301" s="36" t="s">
        <v>22</v>
      </c>
      <c r="AI301" s="37">
        <f>+COUNTIF(C302:AG303,"休")</f>
        <v>0</v>
      </c>
      <c r="AJ301" s="38" t="e">
        <f>IF(AI302&gt;0.285,"",IF(AI301&lt;AI298,"←計画日数が足りません",""))</f>
        <v>#DIV/0!</v>
      </c>
      <c r="AL301" s="58"/>
    </row>
    <row r="302" spans="2:38" s="35" customFormat="1" ht="13.5" customHeight="1" x14ac:dyDescent="0.45">
      <c r="B302" s="119" t="s">
        <v>7</v>
      </c>
      <c r="C302" s="120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2"/>
      <c r="AH302" s="36" t="s">
        <v>23</v>
      </c>
      <c r="AI302" s="39" t="e">
        <f>+AI301/AI300</f>
        <v>#DIV/0!</v>
      </c>
      <c r="AL302" s="58"/>
    </row>
    <row r="303" spans="2:38" s="35" customFormat="1" ht="13.2" x14ac:dyDescent="0.45">
      <c r="B303" s="119"/>
      <c r="C303" s="120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2"/>
      <c r="AH303" s="36" t="s">
        <v>2</v>
      </c>
      <c r="AI303" s="37">
        <f>+COUNTA(C304:AG305)</f>
        <v>0</v>
      </c>
      <c r="AL303" s="58"/>
    </row>
    <row r="304" spans="2:38" s="35" customFormat="1" ht="13.2" x14ac:dyDescent="0.45">
      <c r="B304" s="113" t="s">
        <v>10</v>
      </c>
      <c r="C304" s="115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7"/>
      <c r="AH304" s="40" t="s">
        <v>24</v>
      </c>
      <c r="AI304" s="41" t="e">
        <f>+AI303/AI300</f>
        <v>#DIV/0!</v>
      </c>
      <c r="AL304" s="23">
        <f>+COUNTIF(C302:AG303,"休")</f>
        <v>0</v>
      </c>
    </row>
    <row r="305" spans="2:38" s="35" customFormat="1" ht="13.2" x14ac:dyDescent="0.45">
      <c r="B305" s="114"/>
      <c r="C305" s="116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10"/>
      <c r="AE305" s="110"/>
      <c r="AF305" s="110"/>
      <c r="AG305" s="108"/>
      <c r="AH305" s="42" t="s">
        <v>25</v>
      </c>
      <c r="AI305" s="43" t="str">
        <f>IF(7&gt;AI300,"対象外",IF(OR(AI303&gt;=AI298,AI304&gt;=0.285),"OK","NG"))</f>
        <v>対象外</v>
      </c>
      <c r="AJ305" s="3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44" t="str">
        <f>IF(7&gt;AI300,"対象外",IF(AL304&gt;=AI298,"OK","NG"))</f>
        <v>対象外</v>
      </c>
    </row>
    <row r="306" spans="2:38" hidden="1" x14ac:dyDescent="0.45">
      <c r="B306" s="45" t="s">
        <v>26</v>
      </c>
      <c r="C306" s="46" t="e">
        <f t="shared" ref="C306:AG306" si="129">IF(AND(DAY(C298)&gt;=22,DAY(C298)&lt;=28,C299="土"),1,0)</f>
        <v>#VALUE!</v>
      </c>
      <c r="D306" s="46" t="e">
        <f t="shared" si="129"/>
        <v>#VALUE!</v>
      </c>
      <c r="E306" s="46" t="e">
        <f t="shared" si="129"/>
        <v>#VALUE!</v>
      </c>
      <c r="F306" s="46" t="e">
        <f t="shared" si="129"/>
        <v>#VALUE!</v>
      </c>
      <c r="G306" s="46" t="e">
        <f t="shared" si="129"/>
        <v>#VALUE!</v>
      </c>
      <c r="H306" s="46" t="e">
        <f t="shared" si="129"/>
        <v>#VALUE!</v>
      </c>
      <c r="I306" s="46" t="e">
        <f t="shared" si="129"/>
        <v>#VALUE!</v>
      </c>
      <c r="J306" s="46" t="e">
        <f t="shared" si="129"/>
        <v>#VALUE!</v>
      </c>
      <c r="K306" s="46" t="e">
        <f t="shared" si="129"/>
        <v>#VALUE!</v>
      </c>
      <c r="L306" s="46" t="e">
        <f t="shared" si="129"/>
        <v>#VALUE!</v>
      </c>
      <c r="M306" s="46" t="e">
        <f t="shared" si="129"/>
        <v>#VALUE!</v>
      </c>
      <c r="N306" s="46" t="e">
        <f t="shared" si="129"/>
        <v>#VALUE!</v>
      </c>
      <c r="O306" s="46" t="e">
        <f t="shared" si="129"/>
        <v>#VALUE!</v>
      </c>
      <c r="P306" s="46" t="e">
        <f t="shared" si="129"/>
        <v>#VALUE!</v>
      </c>
      <c r="Q306" s="46" t="e">
        <f t="shared" si="129"/>
        <v>#VALUE!</v>
      </c>
      <c r="R306" s="46" t="e">
        <f t="shared" si="129"/>
        <v>#VALUE!</v>
      </c>
      <c r="S306" s="46" t="e">
        <f t="shared" si="129"/>
        <v>#VALUE!</v>
      </c>
      <c r="T306" s="46" t="e">
        <f t="shared" si="129"/>
        <v>#VALUE!</v>
      </c>
      <c r="U306" s="46" t="e">
        <f t="shared" si="129"/>
        <v>#VALUE!</v>
      </c>
      <c r="V306" s="46" t="e">
        <f t="shared" si="129"/>
        <v>#VALUE!</v>
      </c>
      <c r="W306" s="46" t="e">
        <f t="shared" si="129"/>
        <v>#VALUE!</v>
      </c>
      <c r="X306" s="46" t="e">
        <f t="shared" si="129"/>
        <v>#VALUE!</v>
      </c>
      <c r="Y306" s="46" t="e">
        <f t="shared" si="129"/>
        <v>#VALUE!</v>
      </c>
      <c r="Z306" s="46" t="e">
        <f t="shared" si="129"/>
        <v>#VALUE!</v>
      </c>
      <c r="AA306" s="46" t="e">
        <f t="shared" si="129"/>
        <v>#VALUE!</v>
      </c>
      <c r="AB306" s="46" t="e">
        <f t="shared" si="129"/>
        <v>#VALUE!</v>
      </c>
      <c r="AC306" s="46" t="e">
        <f t="shared" si="129"/>
        <v>#VALUE!</v>
      </c>
      <c r="AD306" s="46" t="e">
        <f t="shared" si="129"/>
        <v>#VALUE!</v>
      </c>
      <c r="AE306" s="46" t="e">
        <f t="shared" si="129"/>
        <v>#VALUE!</v>
      </c>
      <c r="AF306" s="46" t="e">
        <f t="shared" si="129"/>
        <v>#VALUE!</v>
      </c>
      <c r="AG306" s="46" t="e">
        <f t="shared" si="129"/>
        <v>#VALUE!</v>
      </c>
      <c r="AH306" s="47" t="s">
        <v>27</v>
      </c>
      <c r="AI306" s="48">
        <f>_xlfn.AGGREGATE(9,6,C306:AG306)</f>
        <v>0</v>
      </c>
      <c r="AJ306" s="38"/>
      <c r="AK306" s="4"/>
      <c r="AL306" s="6"/>
    </row>
    <row r="307" spans="2:38" hidden="1" x14ac:dyDescent="0.45">
      <c r="B307" s="45" t="s">
        <v>28</v>
      </c>
      <c r="C307" s="49" t="e">
        <f t="shared" ref="C307:AG307" si="130">IF(AND(DAY(C298)&gt;=22,DAY(C298)&lt;=28,C299="土",OR(C304="休",C304="雨")),1,0)</f>
        <v>#VALUE!</v>
      </c>
      <c r="D307" s="49" t="e">
        <f t="shared" si="130"/>
        <v>#VALUE!</v>
      </c>
      <c r="E307" s="49" t="e">
        <f t="shared" si="130"/>
        <v>#VALUE!</v>
      </c>
      <c r="F307" s="49" t="e">
        <f t="shared" si="130"/>
        <v>#VALUE!</v>
      </c>
      <c r="G307" s="49" t="e">
        <f t="shared" si="130"/>
        <v>#VALUE!</v>
      </c>
      <c r="H307" s="49" t="e">
        <f t="shared" si="130"/>
        <v>#VALUE!</v>
      </c>
      <c r="I307" s="49" t="e">
        <f t="shared" si="130"/>
        <v>#VALUE!</v>
      </c>
      <c r="J307" s="49" t="e">
        <f t="shared" si="130"/>
        <v>#VALUE!</v>
      </c>
      <c r="K307" s="49" t="e">
        <f t="shared" si="130"/>
        <v>#VALUE!</v>
      </c>
      <c r="L307" s="49" t="e">
        <f t="shared" si="130"/>
        <v>#VALUE!</v>
      </c>
      <c r="M307" s="49" t="e">
        <f t="shared" si="130"/>
        <v>#VALUE!</v>
      </c>
      <c r="N307" s="49" t="e">
        <f t="shared" si="130"/>
        <v>#VALUE!</v>
      </c>
      <c r="O307" s="49" t="e">
        <f t="shared" si="130"/>
        <v>#VALUE!</v>
      </c>
      <c r="P307" s="49" t="e">
        <f t="shared" si="130"/>
        <v>#VALUE!</v>
      </c>
      <c r="Q307" s="49" t="e">
        <f t="shared" si="130"/>
        <v>#VALUE!</v>
      </c>
      <c r="R307" s="49" t="e">
        <f t="shared" si="130"/>
        <v>#VALUE!</v>
      </c>
      <c r="S307" s="49" t="e">
        <f t="shared" si="130"/>
        <v>#VALUE!</v>
      </c>
      <c r="T307" s="49" t="e">
        <f t="shared" si="130"/>
        <v>#VALUE!</v>
      </c>
      <c r="U307" s="49" t="e">
        <f t="shared" si="130"/>
        <v>#VALUE!</v>
      </c>
      <c r="V307" s="49" t="e">
        <f t="shared" si="130"/>
        <v>#VALUE!</v>
      </c>
      <c r="W307" s="49" t="e">
        <f t="shared" si="130"/>
        <v>#VALUE!</v>
      </c>
      <c r="X307" s="49" t="e">
        <f t="shared" si="130"/>
        <v>#VALUE!</v>
      </c>
      <c r="Y307" s="49" t="e">
        <f t="shared" si="130"/>
        <v>#VALUE!</v>
      </c>
      <c r="Z307" s="49" t="e">
        <f t="shared" si="130"/>
        <v>#VALUE!</v>
      </c>
      <c r="AA307" s="49" t="e">
        <f t="shared" si="130"/>
        <v>#VALUE!</v>
      </c>
      <c r="AB307" s="49" t="e">
        <f t="shared" si="130"/>
        <v>#VALUE!</v>
      </c>
      <c r="AC307" s="49" t="e">
        <f t="shared" si="130"/>
        <v>#VALUE!</v>
      </c>
      <c r="AD307" s="49" t="e">
        <f t="shared" si="130"/>
        <v>#VALUE!</v>
      </c>
      <c r="AE307" s="49" t="e">
        <f t="shared" si="130"/>
        <v>#VALUE!</v>
      </c>
      <c r="AF307" s="49" t="e">
        <f t="shared" si="130"/>
        <v>#VALUE!</v>
      </c>
      <c r="AG307" s="49" t="e">
        <f t="shared" si="130"/>
        <v>#VALUE!</v>
      </c>
      <c r="AH307" s="50" t="s">
        <v>29</v>
      </c>
      <c r="AI307" s="48">
        <f>_xlfn.AGGREGATE(9,6,C307:AG307)</f>
        <v>0</v>
      </c>
      <c r="AJ307" s="38"/>
      <c r="AK307" s="4"/>
      <c r="AL307" s="6"/>
    </row>
    <row r="308" spans="2:38" hidden="1" x14ac:dyDescent="0.45">
      <c r="B308" s="45" t="s">
        <v>30</v>
      </c>
      <c r="C308" s="46" t="e">
        <f>IF(AND(DAY(C298)&gt;=8,DAY(C298)&lt;=14,C299="土"),1,0)</f>
        <v>#VALUE!</v>
      </c>
      <c r="D308" s="46" t="e">
        <f>IF(AND(DAY(D298)&gt;=8,DAY(D298)&lt;=14,D299="土"),1,0)</f>
        <v>#VALUE!</v>
      </c>
      <c r="E308" s="46" t="e">
        <f t="shared" ref="E308:AG308" si="131">IF(AND(DAY(E298)&gt;=8,DAY(E298)&lt;=14,E299="土"),1,0)</f>
        <v>#VALUE!</v>
      </c>
      <c r="F308" s="46" t="e">
        <f t="shared" si="131"/>
        <v>#VALUE!</v>
      </c>
      <c r="G308" s="46" t="e">
        <f t="shared" si="131"/>
        <v>#VALUE!</v>
      </c>
      <c r="H308" s="46" t="e">
        <f t="shared" si="131"/>
        <v>#VALUE!</v>
      </c>
      <c r="I308" s="46" t="e">
        <f t="shared" si="131"/>
        <v>#VALUE!</v>
      </c>
      <c r="J308" s="46" t="e">
        <f t="shared" si="131"/>
        <v>#VALUE!</v>
      </c>
      <c r="K308" s="46" t="e">
        <f t="shared" si="131"/>
        <v>#VALUE!</v>
      </c>
      <c r="L308" s="46" t="e">
        <f t="shared" si="131"/>
        <v>#VALUE!</v>
      </c>
      <c r="M308" s="46" t="e">
        <f t="shared" si="131"/>
        <v>#VALUE!</v>
      </c>
      <c r="N308" s="46" t="e">
        <f t="shared" si="131"/>
        <v>#VALUE!</v>
      </c>
      <c r="O308" s="46" t="e">
        <f t="shared" si="131"/>
        <v>#VALUE!</v>
      </c>
      <c r="P308" s="46" t="e">
        <f t="shared" si="131"/>
        <v>#VALUE!</v>
      </c>
      <c r="Q308" s="46" t="e">
        <f t="shared" si="131"/>
        <v>#VALUE!</v>
      </c>
      <c r="R308" s="46" t="e">
        <f t="shared" si="131"/>
        <v>#VALUE!</v>
      </c>
      <c r="S308" s="46" t="e">
        <f t="shared" si="131"/>
        <v>#VALUE!</v>
      </c>
      <c r="T308" s="46" t="e">
        <f t="shared" si="131"/>
        <v>#VALUE!</v>
      </c>
      <c r="U308" s="46" t="e">
        <f t="shared" si="131"/>
        <v>#VALUE!</v>
      </c>
      <c r="V308" s="46" t="e">
        <f t="shared" si="131"/>
        <v>#VALUE!</v>
      </c>
      <c r="W308" s="46" t="e">
        <f t="shared" si="131"/>
        <v>#VALUE!</v>
      </c>
      <c r="X308" s="46" t="e">
        <f t="shared" si="131"/>
        <v>#VALUE!</v>
      </c>
      <c r="Y308" s="46" t="e">
        <f t="shared" si="131"/>
        <v>#VALUE!</v>
      </c>
      <c r="Z308" s="46" t="e">
        <f t="shared" si="131"/>
        <v>#VALUE!</v>
      </c>
      <c r="AA308" s="46" t="e">
        <f t="shared" si="131"/>
        <v>#VALUE!</v>
      </c>
      <c r="AB308" s="46" t="e">
        <f t="shared" si="131"/>
        <v>#VALUE!</v>
      </c>
      <c r="AC308" s="46" t="e">
        <f t="shared" si="131"/>
        <v>#VALUE!</v>
      </c>
      <c r="AD308" s="46" t="e">
        <f t="shared" si="131"/>
        <v>#VALUE!</v>
      </c>
      <c r="AE308" s="46" t="e">
        <f t="shared" si="131"/>
        <v>#VALUE!</v>
      </c>
      <c r="AF308" s="46" t="e">
        <f t="shared" si="131"/>
        <v>#VALUE!</v>
      </c>
      <c r="AG308" s="46" t="e">
        <f t="shared" si="131"/>
        <v>#VALUE!</v>
      </c>
      <c r="AH308" s="47" t="s">
        <v>27</v>
      </c>
      <c r="AI308" s="48">
        <f>_xlfn.AGGREGATE(9,6,C308:AG308)</f>
        <v>0</v>
      </c>
      <c r="AJ308" s="38"/>
      <c r="AK308" s="4"/>
      <c r="AL308" s="6"/>
    </row>
    <row r="309" spans="2:38" hidden="1" x14ac:dyDescent="0.45">
      <c r="B309" s="45" t="s">
        <v>31</v>
      </c>
      <c r="C309" s="49" t="e">
        <f>IF(AND(DAY(C298)&gt;=8,DAY(C298)&lt;=14,C299="土",OR(C304="休",C304="雨")),1,0)</f>
        <v>#VALUE!</v>
      </c>
      <c r="D309" s="49" t="e">
        <f>IF(AND(DAY(D298)&gt;=8,DAY(D298)&lt;=14,D299="土",OR(D304="休",D304="雨")),1,0)</f>
        <v>#VALUE!</v>
      </c>
      <c r="E309" s="49" t="e">
        <f t="shared" ref="E309:AG309" si="132">IF(AND(DAY(E298)&gt;=8,DAY(E298)&lt;=14,E299="土",OR(E304="休",E304="雨")),1,0)</f>
        <v>#VALUE!</v>
      </c>
      <c r="F309" s="49" t="e">
        <f t="shared" si="132"/>
        <v>#VALUE!</v>
      </c>
      <c r="G309" s="49" t="e">
        <f t="shared" si="132"/>
        <v>#VALUE!</v>
      </c>
      <c r="H309" s="49" t="e">
        <f t="shared" si="132"/>
        <v>#VALUE!</v>
      </c>
      <c r="I309" s="49" t="e">
        <f t="shared" si="132"/>
        <v>#VALUE!</v>
      </c>
      <c r="J309" s="49" t="e">
        <f t="shared" si="132"/>
        <v>#VALUE!</v>
      </c>
      <c r="K309" s="49" t="e">
        <f t="shared" si="132"/>
        <v>#VALUE!</v>
      </c>
      <c r="L309" s="49" t="e">
        <f t="shared" si="132"/>
        <v>#VALUE!</v>
      </c>
      <c r="M309" s="49" t="e">
        <f t="shared" si="132"/>
        <v>#VALUE!</v>
      </c>
      <c r="N309" s="49" t="e">
        <f t="shared" si="132"/>
        <v>#VALUE!</v>
      </c>
      <c r="O309" s="49" t="e">
        <f t="shared" si="132"/>
        <v>#VALUE!</v>
      </c>
      <c r="P309" s="49" t="e">
        <f t="shared" si="132"/>
        <v>#VALUE!</v>
      </c>
      <c r="Q309" s="49" t="e">
        <f t="shared" si="132"/>
        <v>#VALUE!</v>
      </c>
      <c r="R309" s="49" t="e">
        <f t="shared" si="132"/>
        <v>#VALUE!</v>
      </c>
      <c r="S309" s="49" t="e">
        <f t="shared" si="132"/>
        <v>#VALUE!</v>
      </c>
      <c r="T309" s="49" t="e">
        <f t="shared" si="132"/>
        <v>#VALUE!</v>
      </c>
      <c r="U309" s="49" t="e">
        <f t="shared" si="132"/>
        <v>#VALUE!</v>
      </c>
      <c r="V309" s="49" t="e">
        <f t="shared" si="132"/>
        <v>#VALUE!</v>
      </c>
      <c r="W309" s="49" t="e">
        <f t="shared" si="132"/>
        <v>#VALUE!</v>
      </c>
      <c r="X309" s="49" t="e">
        <f t="shared" si="132"/>
        <v>#VALUE!</v>
      </c>
      <c r="Y309" s="49" t="e">
        <f t="shared" si="132"/>
        <v>#VALUE!</v>
      </c>
      <c r="Z309" s="49" t="e">
        <f t="shared" si="132"/>
        <v>#VALUE!</v>
      </c>
      <c r="AA309" s="49" t="e">
        <f t="shared" si="132"/>
        <v>#VALUE!</v>
      </c>
      <c r="AB309" s="49" t="e">
        <f t="shared" si="132"/>
        <v>#VALUE!</v>
      </c>
      <c r="AC309" s="49" t="e">
        <f t="shared" si="132"/>
        <v>#VALUE!</v>
      </c>
      <c r="AD309" s="49" t="e">
        <f t="shared" si="132"/>
        <v>#VALUE!</v>
      </c>
      <c r="AE309" s="49" t="e">
        <f t="shared" si="132"/>
        <v>#VALUE!</v>
      </c>
      <c r="AF309" s="49" t="e">
        <f t="shared" si="132"/>
        <v>#VALUE!</v>
      </c>
      <c r="AG309" s="49" t="e">
        <f t="shared" si="132"/>
        <v>#VALUE!</v>
      </c>
      <c r="AH309" s="50" t="s">
        <v>29</v>
      </c>
      <c r="AI309" s="48">
        <f>_xlfn.AGGREGATE(9,6,C309:AG309)</f>
        <v>0</v>
      </c>
      <c r="AJ309" s="38"/>
      <c r="AK309" s="4"/>
      <c r="AL309" s="6"/>
    </row>
    <row r="310" spans="2:38" x14ac:dyDescent="0.4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4"/>
      <c r="AI310" s="2"/>
      <c r="AJ310" s="4"/>
      <c r="AK310" s="4"/>
      <c r="AL310" s="6"/>
    </row>
    <row r="311" spans="2:38" hidden="1" x14ac:dyDescent="0.45">
      <c r="B311" s="2"/>
      <c r="C311" s="2" t="e">
        <f>YEAR(C314)</f>
        <v>#VALUE!</v>
      </c>
      <c r="D311" s="2" t="e">
        <f>MONTH(C314)</f>
        <v>#VALUE!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4"/>
      <c r="AI311" s="2"/>
      <c r="AJ311" s="4"/>
      <c r="AK311" s="4"/>
      <c r="AL311" s="6"/>
    </row>
    <row r="312" spans="2:38" x14ac:dyDescent="0.45">
      <c r="B312" s="7" t="s">
        <v>16</v>
      </c>
      <c r="C312" s="121" t="e">
        <f>C314</f>
        <v>#VALUE!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  <c r="AG312" s="122"/>
      <c r="AH312" s="122"/>
      <c r="AI312" s="123"/>
      <c r="AJ312" s="4"/>
      <c r="AK312" s="4"/>
      <c r="AL312" s="6"/>
    </row>
    <row r="313" spans="2:38" hidden="1" x14ac:dyDescent="0.45">
      <c r="B313" s="52"/>
      <c r="C313" s="31" t="e">
        <f>DATE($C311,$D311,1)</f>
        <v>#VALUE!</v>
      </c>
      <c r="D313" s="31" t="e">
        <f t="shared" ref="D313:AG313" si="133">C313+1</f>
        <v>#VALUE!</v>
      </c>
      <c r="E313" s="31" t="e">
        <f t="shared" si="133"/>
        <v>#VALUE!</v>
      </c>
      <c r="F313" s="31" t="e">
        <f t="shared" si="133"/>
        <v>#VALUE!</v>
      </c>
      <c r="G313" s="31" t="e">
        <f t="shared" si="133"/>
        <v>#VALUE!</v>
      </c>
      <c r="H313" s="31" t="e">
        <f t="shared" si="133"/>
        <v>#VALUE!</v>
      </c>
      <c r="I313" s="31" t="e">
        <f t="shared" si="133"/>
        <v>#VALUE!</v>
      </c>
      <c r="J313" s="31" t="e">
        <f t="shared" si="133"/>
        <v>#VALUE!</v>
      </c>
      <c r="K313" s="31" t="e">
        <f t="shared" si="133"/>
        <v>#VALUE!</v>
      </c>
      <c r="L313" s="31" t="e">
        <f t="shared" si="133"/>
        <v>#VALUE!</v>
      </c>
      <c r="M313" s="31" t="e">
        <f t="shared" si="133"/>
        <v>#VALUE!</v>
      </c>
      <c r="N313" s="31" t="e">
        <f t="shared" si="133"/>
        <v>#VALUE!</v>
      </c>
      <c r="O313" s="31" t="e">
        <f t="shared" si="133"/>
        <v>#VALUE!</v>
      </c>
      <c r="P313" s="31" t="e">
        <f t="shared" si="133"/>
        <v>#VALUE!</v>
      </c>
      <c r="Q313" s="31" t="e">
        <f t="shared" si="133"/>
        <v>#VALUE!</v>
      </c>
      <c r="R313" s="31" t="e">
        <f t="shared" si="133"/>
        <v>#VALUE!</v>
      </c>
      <c r="S313" s="31" t="e">
        <f t="shared" si="133"/>
        <v>#VALUE!</v>
      </c>
      <c r="T313" s="31" t="e">
        <f t="shared" si="133"/>
        <v>#VALUE!</v>
      </c>
      <c r="U313" s="31" t="e">
        <f t="shared" si="133"/>
        <v>#VALUE!</v>
      </c>
      <c r="V313" s="31" t="e">
        <f t="shared" si="133"/>
        <v>#VALUE!</v>
      </c>
      <c r="W313" s="31" t="e">
        <f t="shared" si="133"/>
        <v>#VALUE!</v>
      </c>
      <c r="X313" s="31" t="e">
        <f t="shared" si="133"/>
        <v>#VALUE!</v>
      </c>
      <c r="Y313" s="31" t="e">
        <f t="shared" si="133"/>
        <v>#VALUE!</v>
      </c>
      <c r="Z313" s="31" t="e">
        <f t="shared" si="133"/>
        <v>#VALUE!</v>
      </c>
      <c r="AA313" s="31" t="e">
        <f t="shared" si="133"/>
        <v>#VALUE!</v>
      </c>
      <c r="AB313" s="31" t="e">
        <f t="shared" si="133"/>
        <v>#VALUE!</v>
      </c>
      <c r="AC313" s="31" t="e">
        <f t="shared" si="133"/>
        <v>#VALUE!</v>
      </c>
      <c r="AD313" s="31" t="e">
        <f t="shared" si="133"/>
        <v>#VALUE!</v>
      </c>
      <c r="AE313" s="31" t="e">
        <f t="shared" si="133"/>
        <v>#VALUE!</v>
      </c>
      <c r="AF313" s="31" t="e">
        <f t="shared" si="133"/>
        <v>#VALUE!</v>
      </c>
      <c r="AG313" s="31" t="e">
        <f t="shared" si="133"/>
        <v>#VALUE!</v>
      </c>
      <c r="AH313" s="53"/>
      <c r="AI313" s="54"/>
      <c r="AJ313" s="4"/>
      <c r="AK313" s="4"/>
      <c r="AL313" s="6"/>
    </row>
    <row r="314" spans="2:38" x14ac:dyDescent="0.45">
      <c r="B314" s="55" t="s">
        <v>17</v>
      </c>
      <c r="C314" s="56" t="e">
        <f>IF(EDATE(C297,1)&gt;$G$5,"",EDATE(C297,1))</f>
        <v>#VALUE!</v>
      </c>
      <c r="D314" s="31" t="e">
        <f t="shared" ref="D314:AG314" si="134">IF(D313&gt;$G$5,"",IF(C314=EOMONTH(DATE($C311,$D311,1),0),"",IF(C314="","",C314+1)))</f>
        <v>#VALUE!</v>
      </c>
      <c r="E314" s="31" t="e">
        <f t="shared" si="134"/>
        <v>#VALUE!</v>
      </c>
      <c r="F314" s="31" t="e">
        <f t="shared" si="134"/>
        <v>#VALUE!</v>
      </c>
      <c r="G314" s="31" t="e">
        <f t="shared" si="134"/>
        <v>#VALUE!</v>
      </c>
      <c r="H314" s="31" t="e">
        <f t="shared" si="134"/>
        <v>#VALUE!</v>
      </c>
      <c r="I314" s="31" t="e">
        <f t="shared" si="134"/>
        <v>#VALUE!</v>
      </c>
      <c r="J314" s="31" t="e">
        <f t="shared" si="134"/>
        <v>#VALUE!</v>
      </c>
      <c r="K314" s="31" t="e">
        <f t="shared" si="134"/>
        <v>#VALUE!</v>
      </c>
      <c r="L314" s="31" t="e">
        <f t="shared" si="134"/>
        <v>#VALUE!</v>
      </c>
      <c r="M314" s="31" t="e">
        <f t="shared" si="134"/>
        <v>#VALUE!</v>
      </c>
      <c r="N314" s="31" t="e">
        <f t="shared" si="134"/>
        <v>#VALUE!</v>
      </c>
      <c r="O314" s="31" t="e">
        <f t="shared" si="134"/>
        <v>#VALUE!</v>
      </c>
      <c r="P314" s="31" t="e">
        <f t="shared" si="134"/>
        <v>#VALUE!</v>
      </c>
      <c r="Q314" s="31" t="e">
        <f t="shared" si="134"/>
        <v>#VALUE!</v>
      </c>
      <c r="R314" s="31" t="e">
        <f t="shared" si="134"/>
        <v>#VALUE!</v>
      </c>
      <c r="S314" s="31" t="e">
        <f t="shared" si="134"/>
        <v>#VALUE!</v>
      </c>
      <c r="T314" s="31" t="e">
        <f t="shared" si="134"/>
        <v>#VALUE!</v>
      </c>
      <c r="U314" s="31" t="e">
        <f t="shared" si="134"/>
        <v>#VALUE!</v>
      </c>
      <c r="V314" s="31" t="e">
        <f t="shared" si="134"/>
        <v>#VALUE!</v>
      </c>
      <c r="W314" s="31" t="e">
        <f t="shared" si="134"/>
        <v>#VALUE!</v>
      </c>
      <c r="X314" s="31" t="e">
        <f t="shared" si="134"/>
        <v>#VALUE!</v>
      </c>
      <c r="Y314" s="31" t="e">
        <f t="shared" si="134"/>
        <v>#VALUE!</v>
      </c>
      <c r="Z314" s="31" t="e">
        <f t="shared" si="134"/>
        <v>#VALUE!</v>
      </c>
      <c r="AA314" s="31" t="e">
        <f t="shared" si="134"/>
        <v>#VALUE!</v>
      </c>
      <c r="AB314" s="31" t="e">
        <f t="shared" si="134"/>
        <v>#VALUE!</v>
      </c>
      <c r="AC314" s="31" t="e">
        <f t="shared" si="134"/>
        <v>#VALUE!</v>
      </c>
      <c r="AD314" s="31" t="e">
        <f t="shared" si="134"/>
        <v>#VALUE!</v>
      </c>
      <c r="AE314" s="31" t="e">
        <f t="shared" si="134"/>
        <v>#VALUE!</v>
      </c>
      <c r="AF314" s="31" t="e">
        <f t="shared" si="134"/>
        <v>#VALUE!</v>
      </c>
      <c r="AG314" s="31" t="e">
        <f t="shared" si="134"/>
        <v>#VALUE!</v>
      </c>
      <c r="AH314" s="32" t="s">
        <v>18</v>
      </c>
      <c r="AI314" s="33">
        <f>+COUNTIFS(C315:AG315,"土",C316:AG316,"")+COUNTIFS(C315:AG315,"日",C316:AG316,"")</f>
        <v>0</v>
      </c>
      <c r="AJ314" s="4"/>
      <c r="AK314" s="4"/>
      <c r="AL314" s="6"/>
    </row>
    <row r="315" spans="2:38" s="35" customFormat="1" ht="13.2" x14ac:dyDescent="0.45">
      <c r="B315" s="57" t="s">
        <v>19</v>
      </c>
      <c r="C315" s="34" t="str">
        <f>IFERROR(TEXT(WEEKDAY(+C314),"aaa"),"")</f>
        <v/>
      </c>
      <c r="D315" s="34" t="str">
        <f t="shared" ref="D315:AG315" si="135">IFERROR(TEXT(WEEKDAY(+D314),"aaa"),"")</f>
        <v/>
      </c>
      <c r="E315" s="34" t="str">
        <f t="shared" si="135"/>
        <v/>
      </c>
      <c r="F315" s="34" t="str">
        <f t="shared" si="135"/>
        <v/>
      </c>
      <c r="G315" s="34" t="str">
        <f t="shared" si="135"/>
        <v/>
      </c>
      <c r="H315" s="34" t="str">
        <f t="shared" si="135"/>
        <v/>
      </c>
      <c r="I315" s="34" t="str">
        <f t="shared" si="135"/>
        <v/>
      </c>
      <c r="J315" s="34" t="str">
        <f t="shared" si="135"/>
        <v/>
      </c>
      <c r="K315" s="34" t="str">
        <f t="shared" si="135"/>
        <v/>
      </c>
      <c r="L315" s="34" t="str">
        <f t="shared" si="135"/>
        <v/>
      </c>
      <c r="M315" s="34" t="str">
        <f t="shared" si="135"/>
        <v/>
      </c>
      <c r="N315" s="34" t="str">
        <f t="shared" si="135"/>
        <v/>
      </c>
      <c r="O315" s="34" t="str">
        <f t="shared" si="135"/>
        <v/>
      </c>
      <c r="P315" s="34" t="str">
        <f t="shared" si="135"/>
        <v/>
      </c>
      <c r="Q315" s="34" t="str">
        <f t="shared" si="135"/>
        <v/>
      </c>
      <c r="R315" s="34" t="str">
        <f t="shared" si="135"/>
        <v/>
      </c>
      <c r="S315" s="34" t="str">
        <f t="shared" si="135"/>
        <v/>
      </c>
      <c r="T315" s="34" t="str">
        <f t="shared" si="135"/>
        <v/>
      </c>
      <c r="U315" s="34" t="str">
        <f t="shared" si="135"/>
        <v/>
      </c>
      <c r="V315" s="34" t="str">
        <f t="shared" si="135"/>
        <v/>
      </c>
      <c r="W315" s="34" t="str">
        <f t="shared" si="135"/>
        <v/>
      </c>
      <c r="X315" s="34" t="str">
        <f t="shared" si="135"/>
        <v/>
      </c>
      <c r="Y315" s="34" t="str">
        <f t="shared" si="135"/>
        <v/>
      </c>
      <c r="Z315" s="34" t="str">
        <f t="shared" si="135"/>
        <v/>
      </c>
      <c r="AA315" s="34" t="str">
        <f t="shared" si="135"/>
        <v/>
      </c>
      <c r="AB315" s="34" t="str">
        <f t="shared" si="135"/>
        <v/>
      </c>
      <c r="AC315" s="34" t="str">
        <f t="shared" si="135"/>
        <v/>
      </c>
      <c r="AD315" s="34" t="str">
        <f t="shared" si="135"/>
        <v/>
      </c>
      <c r="AE315" s="34" t="str">
        <f t="shared" si="135"/>
        <v/>
      </c>
      <c r="AF315" s="34" t="str">
        <f t="shared" si="135"/>
        <v/>
      </c>
      <c r="AG315" s="34" t="str">
        <f t="shared" si="135"/>
        <v/>
      </c>
      <c r="AH315" s="32" t="s">
        <v>20</v>
      </c>
      <c r="AI315" s="33">
        <f>+COUNTIF(C316:AG316,"夏休")+COUNTIF(C316:AG316,"冬休")+COUNTIF(C316:AG316,"中止")</f>
        <v>0</v>
      </c>
      <c r="AL315" s="58"/>
    </row>
    <row r="316" spans="2:38" s="35" customFormat="1" ht="13.5" customHeight="1" x14ac:dyDescent="0.45">
      <c r="B316" s="124" t="s">
        <v>21</v>
      </c>
      <c r="C316" s="126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8"/>
      <c r="AH316" s="36" t="s">
        <v>1</v>
      </c>
      <c r="AI316" s="37">
        <f>COUNT(C314:AG314)-AI315</f>
        <v>0</v>
      </c>
      <c r="AL316" s="58"/>
    </row>
    <row r="317" spans="2:38" s="35" customFormat="1" ht="13.5" customHeight="1" x14ac:dyDescent="0.45">
      <c r="B317" s="125"/>
      <c r="C317" s="126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8"/>
      <c r="AH317" s="36" t="s">
        <v>22</v>
      </c>
      <c r="AI317" s="37">
        <f>+COUNTIF(C318:AG319,"休")</f>
        <v>0</v>
      </c>
      <c r="AJ317" s="38" t="e">
        <f>IF(AI318&gt;0.285,"",IF(AI317&lt;AI314,"←計画日数が足りません",""))</f>
        <v>#DIV/0!</v>
      </c>
      <c r="AL317" s="58"/>
    </row>
    <row r="318" spans="2:38" s="35" customFormat="1" ht="13.5" customHeight="1" x14ac:dyDescent="0.45">
      <c r="B318" s="119" t="s">
        <v>7</v>
      </c>
      <c r="C318" s="120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2"/>
      <c r="AH318" s="36" t="s">
        <v>23</v>
      </c>
      <c r="AI318" s="39" t="e">
        <f>+AI317/AI316</f>
        <v>#DIV/0!</v>
      </c>
      <c r="AL318" s="58"/>
    </row>
    <row r="319" spans="2:38" s="35" customFormat="1" ht="13.2" x14ac:dyDescent="0.45">
      <c r="B319" s="119"/>
      <c r="C319" s="120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2"/>
      <c r="AH319" s="36" t="s">
        <v>2</v>
      </c>
      <c r="AI319" s="37">
        <f>+COUNTA(C320:AG321)</f>
        <v>0</v>
      </c>
      <c r="AL319" s="58"/>
    </row>
    <row r="320" spans="2:38" s="35" customFormat="1" ht="13.2" x14ac:dyDescent="0.45">
      <c r="B320" s="113" t="s">
        <v>10</v>
      </c>
      <c r="C320" s="115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7"/>
      <c r="AH320" s="40" t="s">
        <v>24</v>
      </c>
      <c r="AI320" s="41" t="e">
        <f>+AI319/AI316</f>
        <v>#DIV/0!</v>
      </c>
      <c r="AL320" s="23">
        <f>+COUNTIF(C318:AG319,"休")</f>
        <v>0</v>
      </c>
    </row>
    <row r="321" spans="2:38" s="35" customFormat="1" ht="13.2" x14ac:dyDescent="0.45">
      <c r="B321" s="114"/>
      <c r="C321" s="116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/>
      <c r="AF321" s="110"/>
      <c r="AG321" s="108"/>
      <c r="AH321" s="42" t="s">
        <v>25</v>
      </c>
      <c r="AI321" s="43" t="str">
        <f>IF(7&gt;AI316,"対象外",IF(OR(AI319&gt;=AI314,AI320&gt;=0.285),"OK","NG"))</f>
        <v>対象外</v>
      </c>
      <c r="AJ321" s="3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44" t="str">
        <f>IF(7&gt;AI316,"対象外",IF(AL320&gt;=AI314,"OK","NG"))</f>
        <v>対象外</v>
      </c>
    </row>
    <row r="322" spans="2:38" hidden="1" x14ac:dyDescent="0.45">
      <c r="B322" s="45" t="s">
        <v>26</v>
      </c>
      <c r="C322" s="46" t="e">
        <f t="shared" ref="C322:AG322" si="136">IF(AND(DAY(C314)&gt;=22,DAY(C314)&lt;=28,C315="土"),1,0)</f>
        <v>#VALUE!</v>
      </c>
      <c r="D322" s="46" t="e">
        <f t="shared" si="136"/>
        <v>#VALUE!</v>
      </c>
      <c r="E322" s="46" t="e">
        <f t="shared" si="136"/>
        <v>#VALUE!</v>
      </c>
      <c r="F322" s="46" t="e">
        <f t="shared" si="136"/>
        <v>#VALUE!</v>
      </c>
      <c r="G322" s="46" t="e">
        <f t="shared" si="136"/>
        <v>#VALUE!</v>
      </c>
      <c r="H322" s="46" t="e">
        <f t="shared" si="136"/>
        <v>#VALUE!</v>
      </c>
      <c r="I322" s="46" t="e">
        <f t="shared" si="136"/>
        <v>#VALUE!</v>
      </c>
      <c r="J322" s="46" t="e">
        <f t="shared" si="136"/>
        <v>#VALUE!</v>
      </c>
      <c r="K322" s="46" t="e">
        <f t="shared" si="136"/>
        <v>#VALUE!</v>
      </c>
      <c r="L322" s="46" t="e">
        <f t="shared" si="136"/>
        <v>#VALUE!</v>
      </c>
      <c r="M322" s="46" t="e">
        <f t="shared" si="136"/>
        <v>#VALUE!</v>
      </c>
      <c r="N322" s="46" t="e">
        <f t="shared" si="136"/>
        <v>#VALUE!</v>
      </c>
      <c r="O322" s="46" t="e">
        <f t="shared" si="136"/>
        <v>#VALUE!</v>
      </c>
      <c r="P322" s="46" t="e">
        <f t="shared" si="136"/>
        <v>#VALUE!</v>
      </c>
      <c r="Q322" s="46" t="e">
        <f t="shared" si="136"/>
        <v>#VALUE!</v>
      </c>
      <c r="R322" s="46" t="e">
        <f t="shared" si="136"/>
        <v>#VALUE!</v>
      </c>
      <c r="S322" s="46" t="e">
        <f t="shared" si="136"/>
        <v>#VALUE!</v>
      </c>
      <c r="T322" s="46" t="e">
        <f t="shared" si="136"/>
        <v>#VALUE!</v>
      </c>
      <c r="U322" s="46" t="e">
        <f t="shared" si="136"/>
        <v>#VALUE!</v>
      </c>
      <c r="V322" s="46" t="e">
        <f t="shared" si="136"/>
        <v>#VALUE!</v>
      </c>
      <c r="W322" s="46" t="e">
        <f t="shared" si="136"/>
        <v>#VALUE!</v>
      </c>
      <c r="X322" s="46" t="e">
        <f t="shared" si="136"/>
        <v>#VALUE!</v>
      </c>
      <c r="Y322" s="46" t="e">
        <f t="shared" si="136"/>
        <v>#VALUE!</v>
      </c>
      <c r="Z322" s="46" t="e">
        <f t="shared" si="136"/>
        <v>#VALUE!</v>
      </c>
      <c r="AA322" s="46" t="e">
        <f t="shared" si="136"/>
        <v>#VALUE!</v>
      </c>
      <c r="AB322" s="46" t="e">
        <f t="shared" si="136"/>
        <v>#VALUE!</v>
      </c>
      <c r="AC322" s="46" t="e">
        <f t="shared" si="136"/>
        <v>#VALUE!</v>
      </c>
      <c r="AD322" s="46" t="e">
        <f t="shared" si="136"/>
        <v>#VALUE!</v>
      </c>
      <c r="AE322" s="46" t="e">
        <f t="shared" si="136"/>
        <v>#VALUE!</v>
      </c>
      <c r="AF322" s="46" t="e">
        <f t="shared" si="136"/>
        <v>#VALUE!</v>
      </c>
      <c r="AG322" s="46" t="e">
        <f t="shared" si="136"/>
        <v>#VALUE!</v>
      </c>
      <c r="AH322" s="47" t="s">
        <v>27</v>
      </c>
      <c r="AI322" s="48">
        <f>_xlfn.AGGREGATE(9,6,C322:AG322)</f>
        <v>0</v>
      </c>
      <c r="AJ322" s="38"/>
      <c r="AK322" s="4"/>
      <c r="AL322" s="6"/>
    </row>
    <row r="323" spans="2:38" hidden="1" x14ac:dyDescent="0.45">
      <c r="B323" s="45" t="s">
        <v>28</v>
      </c>
      <c r="C323" s="49" t="e">
        <f t="shared" ref="C323:AG323" si="137">IF(AND(DAY(C314)&gt;=22,DAY(C314)&lt;=28,C315="土",OR(C320="休",C320="雨")),1,0)</f>
        <v>#VALUE!</v>
      </c>
      <c r="D323" s="49" t="e">
        <f t="shared" si="137"/>
        <v>#VALUE!</v>
      </c>
      <c r="E323" s="49" t="e">
        <f t="shared" si="137"/>
        <v>#VALUE!</v>
      </c>
      <c r="F323" s="49" t="e">
        <f t="shared" si="137"/>
        <v>#VALUE!</v>
      </c>
      <c r="G323" s="49" t="e">
        <f t="shared" si="137"/>
        <v>#VALUE!</v>
      </c>
      <c r="H323" s="49" t="e">
        <f t="shared" si="137"/>
        <v>#VALUE!</v>
      </c>
      <c r="I323" s="49" t="e">
        <f t="shared" si="137"/>
        <v>#VALUE!</v>
      </c>
      <c r="J323" s="49" t="e">
        <f t="shared" si="137"/>
        <v>#VALUE!</v>
      </c>
      <c r="K323" s="49" t="e">
        <f t="shared" si="137"/>
        <v>#VALUE!</v>
      </c>
      <c r="L323" s="49" t="e">
        <f t="shared" si="137"/>
        <v>#VALUE!</v>
      </c>
      <c r="M323" s="49" t="e">
        <f t="shared" si="137"/>
        <v>#VALUE!</v>
      </c>
      <c r="N323" s="49" t="e">
        <f t="shared" si="137"/>
        <v>#VALUE!</v>
      </c>
      <c r="O323" s="49" t="e">
        <f t="shared" si="137"/>
        <v>#VALUE!</v>
      </c>
      <c r="P323" s="49" t="e">
        <f t="shared" si="137"/>
        <v>#VALUE!</v>
      </c>
      <c r="Q323" s="49" t="e">
        <f t="shared" si="137"/>
        <v>#VALUE!</v>
      </c>
      <c r="R323" s="49" t="e">
        <f t="shared" si="137"/>
        <v>#VALUE!</v>
      </c>
      <c r="S323" s="49" t="e">
        <f t="shared" si="137"/>
        <v>#VALUE!</v>
      </c>
      <c r="T323" s="49" t="e">
        <f t="shared" si="137"/>
        <v>#VALUE!</v>
      </c>
      <c r="U323" s="49" t="e">
        <f t="shared" si="137"/>
        <v>#VALUE!</v>
      </c>
      <c r="V323" s="49" t="e">
        <f t="shared" si="137"/>
        <v>#VALUE!</v>
      </c>
      <c r="W323" s="49" t="e">
        <f t="shared" si="137"/>
        <v>#VALUE!</v>
      </c>
      <c r="X323" s="49" t="e">
        <f t="shared" si="137"/>
        <v>#VALUE!</v>
      </c>
      <c r="Y323" s="49" t="e">
        <f t="shared" si="137"/>
        <v>#VALUE!</v>
      </c>
      <c r="Z323" s="49" t="e">
        <f t="shared" si="137"/>
        <v>#VALUE!</v>
      </c>
      <c r="AA323" s="49" t="e">
        <f t="shared" si="137"/>
        <v>#VALUE!</v>
      </c>
      <c r="AB323" s="49" t="e">
        <f t="shared" si="137"/>
        <v>#VALUE!</v>
      </c>
      <c r="AC323" s="49" t="e">
        <f t="shared" si="137"/>
        <v>#VALUE!</v>
      </c>
      <c r="AD323" s="49" t="e">
        <f t="shared" si="137"/>
        <v>#VALUE!</v>
      </c>
      <c r="AE323" s="49" t="e">
        <f t="shared" si="137"/>
        <v>#VALUE!</v>
      </c>
      <c r="AF323" s="49" t="e">
        <f t="shared" si="137"/>
        <v>#VALUE!</v>
      </c>
      <c r="AG323" s="49" t="e">
        <f t="shared" si="137"/>
        <v>#VALUE!</v>
      </c>
      <c r="AH323" s="50" t="s">
        <v>29</v>
      </c>
      <c r="AI323" s="48">
        <f>_xlfn.AGGREGATE(9,6,C323:AG323)</f>
        <v>0</v>
      </c>
      <c r="AJ323" s="38"/>
      <c r="AK323" s="4"/>
      <c r="AL323" s="6"/>
    </row>
    <row r="324" spans="2:38" hidden="1" x14ac:dyDescent="0.45">
      <c r="B324" s="45" t="s">
        <v>30</v>
      </c>
      <c r="C324" s="46" t="e">
        <f>IF(AND(DAY(C314)&gt;=8,DAY(C314)&lt;=14,C315="土"),1,0)</f>
        <v>#VALUE!</v>
      </c>
      <c r="D324" s="46" t="e">
        <f>IF(AND(DAY(D314)&gt;=8,DAY(D314)&lt;=14,D315="土"),1,0)</f>
        <v>#VALUE!</v>
      </c>
      <c r="E324" s="46" t="e">
        <f t="shared" ref="E324:AG324" si="138">IF(AND(DAY(E314)&gt;=8,DAY(E314)&lt;=14,E315="土"),1,0)</f>
        <v>#VALUE!</v>
      </c>
      <c r="F324" s="46" t="e">
        <f t="shared" si="138"/>
        <v>#VALUE!</v>
      </c>
      <c r="G324" s="46" t="e">
        <f t="shared" si="138"/>
        <v>#VALUE!</v>
      </c>
      <c r="H324" s="46" t="e">
        <f t="shared" si="138"/>
        <v>#VALUE!</v>
      </c>
      <c r="I324" s="46" t="e">
        <f t="shared" si="138"/>
        <v>#VALUE!</v>
      </c>
      <c r="J324" s="46" t="e">
        <f t="shared" si="138"/>
        <v>#VALUE!</v>
      </c>
      <c r="K324" s="46" t="e">
        <f t="shared" si="138"/>
        <v>#VALUE!</v>
      </c>
      <c r="L324" s="46" t="e">
        <f t="shared" si="138"/>
        <v>#VALUE!</v>
      </c>
      <c r="M324" s="46" t="e">
        <f t="shared" si="138"/>
        <v>#VALUE!</v>
      </c>
      <c r="N324" s="46" t="e">
        <f t="shared" si="138"/>
        <v>#VALUE!</v>
      </c>
      <c r="O324" s="46" t="e">
        <f t="shared" si="138"/>
        <v>#VALUE!</v>
      </c>
      <c r="P324" s="46" t="e">
        <f t="shared" si="138"/>
        <v>#VALUE!</v>
      </c>
      <c r="Q324" s="46" t="e">
        <f t="shared" si="138"/>
        <v>#VALUE!</v>
      </c>
      <c r="R324" s="46" t="e">
        <f t="shared" si="138"/>
        <v>#VALUE!</v>
      </c>
      <c r="S324" s="46" t="e">
        <f t="shared" si="138"/>
        <v>#VALUE!</v>
      </c>
      <c r="T324" s="46" t="e">
        <f t="shared" si="138"/>
        <v>#VALUE!</v>
      </c>
      <c r="U324" s="46" t="e">
        <f t="shared" si="138"/>
        <v>#VALUE!</v>
      </c>
      <c r="V324" s="46" t="e">
        <f t="shared" si="138"/>
        <v>#VALUE!</v>
      </c>
      <c r="W324" s="46" t="e">
        <f t="shared" si="138"/>
        <v>#VALUE!</v>
      </c>
      <c r="X324" s="46" t="e">
        <f t="shared" si="138"/>
        <v>#VALUE!</v>
      </c>
      <c r="Y324" s="46" t="e">
        <f t="shared" si="138"/>
        <v>#VALUE!</v>
      </c>
      <c r="Z324" s="46" t="e">
        <f t="shared" si="138"/>
        <v>#VALUE!</v>
      </c>
      <c r="AA324" s="46" t="e">
        <f t="shared" si="138"/>
        <v>#VALUE!</v>
      </c>
      <c r="AB324" s="46" t="e">
        <f t="shared" si="138"/>
        <v>#VALUE!</v>
      </c>
      <c r="AC324" s="46" t="e">
        <f t="shared" si="138"/>
        <v>#VALUE!</v>
      </c>
      <c r="AD324" s="46" t="e">
        <f t="shared" si="138"/>
        <v>#VALUE!</v>
      </c>
      <c r="AE324" s="46" t="e">
        <f t="shared" si="138"/>
        <v>#VALUE!</v>
      </c>
      <c r="AF324" s="46" t="e">
        <f t="shared" si="138"/>
        <v>#VALUE!</v>
      </c>
      <c r="AG324" s="46" t="e">
        <f t="shared" si="138"/>
        <v>#VALUE!</v>
      </c>
      <c r="AH324" s="47" t="s">
        <v>27</v>
      </c>
      <c r="AI324" s="48">
        <f>_xlfn.AGGREGATE(9,6,C324:AG324)</f>
        <v>0</v>
      </c>
      <c r="AJ324" s="38"/>
      <c r="AK324" s="4"/>
      <c r="AL324" s="6"/>
    </row>
    <row r="325" spans="2:38" hidden="1" x14ac:dyDescent="0.45">
      <c r="B325" s="45" t="s">
        <v>31</v>
      </c>
      <c r="C325" s="49" t="e">
        <f>IF(AND(DAY(C314)&gt;=8,DAY(C314)&lt;=14,C315="土",OR(C320="休",C320="雨")),1,0)</f>
        <v>#VALUE!</v>
      </c>
      <c r="D325" s="49" t="e">
        <f>IF(AND(DAY(D314)&gt;=8,DAY(D314)&lt;=14,D315="土",OR(D320="休",D320="雨")),1,0)</f>
        <v>#VALUE!</v>
      </c>
      <c r="E325" s="49" t="e">
        <f t="shared" ref="E325:AG325" si="139">IF(AND(DAY(E314)&gt;=8,DAY(E314)&lt;=14,E315="土",OR(E320="休",E320="雨")),1,0)</f>
        <v>#VALUE!</v>
      </c>
      <c r="F325" s="49" t="e">
        <f t="shared" si="139"/>
        <v>#VALUE!</v>
      </c>
      <c r="G325" s="49" t="e">
        <f t="shared" si="139"/>
        <v>#VALUE!</v>
      </c>
      <c r="H325" s="49" t="e">
        <f t="shared" si="139"/>
        <v>#VALUE!</v>
      </c>
      <c r="I325" s="49" t="e">
        <f t="shared" si="139"/>
        <v>#VALUE!</v>
      </c>
      <c r="J325" s="49" t="e">
        <f t="shared" si="139"/>
        <v>#VALUE!</v>
      </c>
      <c r="K325" s="49" t="e">
        <f t="shared" si="139"/>
        <v>#VALUE!</v>
      </c>
      <c r="L325" s="49" t="e">
        <f t="shared" si="139"/>
        <v>#VALUE!</v>
      </c>
      <c r="M325" s="49" t="e">
        <f t="shared" si="139"/>
        <v>#VALUE!</v>
      </c>
      <c r="N325" s="49" t="e">
        <f t="shared" si="139"/>
        <v>#VALUE!</v>
      </c>
      <c r="O325" s="49" t="e">
        <f t="shared" si="139"/>
        <v>#VALUE!</v>
      </c>
      <c r="P325" s="49" t="e">
        <f t="shared" si="139"/>
        <v>#VALUE!</v>
      </c>
      <c r="Q325" s="49" t="e">
        <f t="shared" si="139"/>
        <v>#VALUE!</v>
      </c>
      <c r="R325" s="49" t="e">
        <f t="shared" si="139"/>
        <v>#VALUE!</v>
      </c>
      <c r="S325" s="49" t="e">
        <f t="shared" si="139"/>
        <v>#VALUE!</v>
      </c>
      <c r="T325" s="49" t="e">
        <f t="shared" si="139"/>
        <v>#VALUE!</v>
      </c>
      <c r="U325" s="49" t="e">
        <f t="shared" si="139"/>
        <v>#VALUE!</v>
      </c>
      <c r="V325" s="49" t="e">
        <f t="shared" si="139"/>
        <v>#VALUE!</v>
      </c>
      <c r="W325" s="49" t="e">
        <f t="shared" si="139"/>
        <v>#VALUE!</v>
      </c>
      <c r="X325" s="49" t="e">
        <f t="shared" si="139"/>
        <v>#VALUE!</v>
      </c>
      <c r="Y325" s="49" t="e">
        <f t="shared" si="139"/>
        <v>#VALUE!</v>
      </c>
      <c r="Z325" s="49" t="e">
        <f t="shared" si="139"/>
        <v>#VALUE!</v>
      </c>
      <c r="AA325" s="49" t="e">
        <f t="shared" si="139"/>
        <v>#VALUE!</v>
      </c>
      <c r="AB325" s="49" t="e">
        <f t="shared" si="139"/>
        <v>#VALUE!</v>
      </c>
      <c r="AC325" s="49" t="e">
        <f t="shared" si="139"/>
        <v>#VALUE!</v>
      </c>
      <c r="AD325" s="49" t="e">
        <f t="shared" si="139"/>
        <v>#VALUE!</v>
      </c>
      <c r="AE325" s="49" t="e">
        <f t="shared" si="139"/>
        <v>#VALUE!</v>
      </c>
      <c r="AF325" s="49" t="e">
        <f t="shared" si="139"/>
        <v>#VALUE!</v>
      </c>
      <c r="AG325" s="49" t="e">
        <f t="shared" si="139"/>
        <v>#VALUE!</v>
      </c>
      <c r="AH325" s="50" t="s">
        <v>29</v>
      </c>
      <c r="AI325" s="48">
        <f>_xlfn.AGGREGATE(9,6,C325:AG325)</f>
        <v>0</v>
      </c>
      <c r="AJ325" s="38"/>
      <c r="AK325" s="4"/>
      <c r="AL325" s="6"/>
    </row>
    <row r="326" spans="2:38" x14ac:dyDescent="0.4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4"/>
      <c r="AI326" s="2"/>
      <c r="AJ326" s="4"/>
      <c r="AK326" s="4"/>
      <c r="AL326" s="6"/>
    </row>
    <row r="327" spans="2:38" hidden="1" x14ac:dyDescent="0.45">
      <c r="B327" s="2"/>
      <c r="C327" s="2" t="e">
        <f>YEAR(C330)</f>
        <v>#VALUE!</v>
      </c>
      <c r="D327" s="2" t="e">
        <f>MONTH(C330)</f>
        <v>#VALUE!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4"/>
      <c r="AI327" s="2"/>
      <c r="AJ327" s="4"/>
      <c r="AK327" s="4"/>
      <c r="AL327" s="6"/>
    </row>
    <row r="328" spans="2:38" x14ac:dyDescent="0.45">
      <c r="B328" s="7" t="s">
        <v>16</v>
      </c>
      <c r="C328" s="121" t="e">
        <f>C330</f>
        <v>#VALUE!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  <c r="AG328" s="122"/>
      <c r="AH328" s="122"/>
      <c r="AI328" s="123"/>
      <c r="AJ328" s="4"/>
      <c r="AK328" s="4"/>
      <c r="AL328" s="6"/>
    </row>
    <row r="329" spans="2:38" hidden="1" x14ac:dyDescent="0.45">
      <c r="B329" s="52"/>
      <c r="C329" s="31" t="e">
        <f>DATE($C327,$D327,1)</f>
        <v>#VALUE!</v>
      </c>
      <c r="D329" s="31" t="e">
        <f t="shared" ref="D329:AG329" si="140">C329+1</f>
        <v>#VALUE!</v>
      </c>
      <c r="E329" s="31" t="e">
        <f t="shared" si="140"/>
        <v>#VALUE!</v>
      </c>
      <c r="F329" s="31" t="e">
        <f t="shared" si="140"/>
        <v>#VALUE!</v>
      </c>
      <c r="G329" s="31" t="e">
        <f t="shared" si="140"/>
        <v>#VALUE!</v>
      </c>
      <c r="H329" s="31" t="e">
        <f t="shared" si="140"/>
        <v>#VALUE!</v>
      </c>
      <c r="I329" s="31" t="e">
        <f t="shared" si="140"/>
        <v>#VALUE!</v>
      </c>
      <c r="J329" s="31" t="e">
        <f t="shared" si="140"/>
        <v>#VALUE!</v>
      </c>
      <c r="K329" s="31" t="e">
        <f t="shared" si="140"/>
        <v>#VALUE!</v>
      </c>
      <c r="L329" s="31" t="e">
        <f t="shared" si="140"/>
        <v>#VALUE!</v>
      </c>
      <c r="M329" s="31" t="e">
        <f t="shared" si="140"/>
        <v>#VALUE!</v>
      </c>
      <c r="N329" s="31" t="e">
        <f t="shared" si="140"/>
        <v>#VALUE!</v>
      </c>
      <c r="O329" s="31" t="e">
        <f t="shared" si="140"/>
        <v>#VALUE!</v>
      </c>
      <c r="P329" s="31" t="e">
        <f t="shared" si="140"/>
        <v>#VALUE!</v>
      </c>
      <c r="Q329" s="31" t="e">
        <f t="shared" si="140"/>
        <v>#VALUE!</v>
      </c>
      <c r="R329" s="31" t="e">
        <f t="shared" si="140"/>
        <v>#VALUE!</v>
      </c>
      <c r="S329" s="31" t="e">
        <f t="shared" si="140"/>
        <v>#VALUE!</v>
      </c>
      <c r="T329" s="31" t="e">
        <f t="shared" si="140"/>
        <v>#VALUE!</v>
      </c>
      <c r="U329" s="31" t="e">
        <f t="shared" si="140"/>
        <v>#VALUE!</v>
      </c>
      <c r="V329" s="31" t="e">
        <f t="shared" si="140"/>
        <v>#VALUE!</v>
      </c>
      <c r="W329" s="31" t="e">
        <f t="shared" si="140"/>
        <v>#VALUE!</v>
      </c>
      <c r="X329" s="31" t="e">
        <f t="shared" si="140"/>
        <v>#VALUE!</v>
      </c>
      <c r="Y329" s="31" t="e">
        <f t="shared" si="140"/>
        <v>#VALUE!</v>
      </c>
      <c r="Z329" s="31" t="e">
        <f t="shared" si="140"/>
        <v>#VALUE!</v>
      </c>
      <c r="AA329" s="31" t="e">
        <f t="shared" si="140"/>
        <v>#VALUE!</v>
      </c>
      <c r="AB329" s="31" t="e">
        <f t="shared" si="140"/>
        <v>#VALUE!</v>
      </c>
      <c r="AC329" s="31" t="e">
        <f t="shared" si="140"/>
        <v>#VALUE!</v>
      </c>
      <c r="AD329" s="31" t="e">
        <f t="shared" si="140"/>
        <v>#VALUE!</v>
      </c>
      <c r="AE329" s="31" t="e">
        <f t="shared" si="140"/>
        <v>#VALUE!</v>
      </c>
      <c r="AF329" s="31" t="e">
        <f t="shared" si="140"/>
        <v>#VALUE!</v>
      </c>
      <c r="AG329" s="31" t="e">
        <f t="shared" si="140"/>
        <v>#VALUE!</v>
      </c>
      <c r="AH329" s="53"/>
      <c r="AI329" s="54"/>
      <c r="AJ329" s="4"/>
      <c r="AK329" s="4"/>
      <c r="AL329" s="6"/>
    </row>
    <row r="330" spans="2:38" x14ac:dyDescent="0.45">
      <c r="B330" s="55" t="s">
        <v>17</v>
      </c>
      <c r="C330" s="56" t="e">
        <f>IF(EDATE(C313,1)&gt;$G$5,"",EDATE(C313,1))</f>
        <v>#VALUE!</v>
      </c>
      <c r="D330" s="31" t="e">
        <f t="shared" ref="D330:AG330" si="141">IF(D329&gt;$G$5,"",IF(C330=EOMONTH(DATE($C327,$D327,1),0),"",IF(C330="","",C330+1)))</f>
        <v>#VALUE!</v>
      </c>
      <c r="E330" s="31" t="e">
        <f t="shared" si="141"/>
        <v>#VALUE!</v>
      </c>
      <c r="F330" s="31" t="e">
        <f t="shared" si="141"/>
        <v>#VALUE!</v>
      </c>
      <c r="G330" s="31" t="e">
        <f t="shared" si="141"/>
        <v>#VALUE!</v>
      </c>
      <c r="H330" s="31" t="e">
        <f t="shared" si="141"/>
        <v>#VALUE!</v>
      </c>
      <c r="I330" s="31" t="e">
        <f t="shared" si="141"/>
        <v>#VALUE!</v>
      </c>
      <c r="J330" s="31" t="e">
        <f t="shared" si="141"/>
        <v>#VALUE!</v>
      </c>
      <c r="K330" s="31" t="e">
        <f t="shared" si="141"/>
        <v>#VALUE!</v>
      </c>
      <c r="L330" s="31" t="e">
        <f t="shared" si="141"/>
        <v>#VALUE!</v>
      </c>
      <c r="M330" s="31" t="e">
        <f t="shared" si="141"/>
        <v>#VALUE!</v>
      </c>
      <c r="N330" s="31" t="e">
        <f t="shared" si="141"/>
        <v>#VALUE!</v>
      </c>
      <c r="O330" s="31" t="e">
        <f t="shared" si="141"/>
        <v>#VALUE!</v>
      </c>
      <c r="P330" s="31" t="e">
        <f t="shared" si="141"/>
        <v>#VALUE!</v>
      </c>
      <c r="Q330" s="31" t="e">
        <f t="shared" si="141"/>
        <v>#VALUE!</v>
      </c>
      <c r="R330" s="31" t="e">
        <f t="shared" si="141"/>
        <v>#VALUE!</v>
      </c>
      <c r="S330" s="31" t="e">
        <f t="shared" si="141"/>
        <v>#VALUE!</v>
      </c>
      <c r="T330" s="31" t="e">
        <f t="shared" si="141"/>
        <v>#VALUE!</v>
      </c>
      <c r="U330" s="31" t="e">
        <f t="shared" si="141"/>
        <v>#VALUE!</v>
      </c>
      <c r="V330" s="31" t="e">
        <f t="shared" si="141"/>
        <v>#VALUE!</v>
      </c>
      <c r="W330" s="31" t="e">
        <f t="shared" si="141"/>
        <v>#VALUE!</v>
      </c>
      <c r="X330" s="31" t="e">
        <f t="shared" si="141"/>
        <v>#VALUE!</v>
      </c>
      <c r="Y330" s="31" t="e">
        <f t="shared" si="141"/>
        <v>#VALUE!</v>
      </c>
      <c r="Z330" s="31" t="e">
        <f t="shared" si="141"/>
        <v>#VALUE!</v>
      </c>
      <c r="AA330" s="31" t="e">
        <f t="shared" si="141"/>
        <v>#VALUE!</v>
      </c>
      <c r="AB330" s="31" t="e">
        <f t="shared" si="141"/>
        <v>#VALUE!</v>
      </c>
      <c r="AC330" s="31" t="e">
        <f t="shared" si="141"/>
        <v>#VALUE!</v>
      </c>
      <c r="AD330" s="31" t="e">
        <f t="shared" si="141"/>
        <v>#VALUE!</v>
      </c>
      <c r="AE330" s="31" t="e">
        <f t="shared" si="141"/>
        <v>#VALUE!</v>
      </c>
      <c r="AF330" s="31" t="e">
        <f t="shared" si="141"/>
        <v>#VALUE!</v>
      </c>
      <c r="AG330" s="31" t="e">
        <f t="shared" si="141"/>
        <v>#VALUE!</v>
      </c>
      <c r="AH330" s="32" t="s">
        <v>18</v>
      </c>
      <c r="AI330" s="33">
        <f>+COUNTIFS(C331:AG331,"土",C332:AG332,"")+COUNTIFS(C331:AG331,"日",C332:AG332,"")</f>
        <v>0</v>
      </c>
      <c r="AJ330" s="4"/>
      <c r="AK330" s="4"/>
      <c r="AL330" s="6"/>
    </row>
    <row r="331" spans="2:38" s="35" customFormat="1" ht="13.2" x14ac:dyDescent="0.45">
      <c r="B331" s="57" t="s">
        <v>19</v>
      </c>
      <c r="C331" s="34" t="str">
        <f>IFERROR(TEXT(WEEKDAY(+C330),"aaa"),"")</f>
        <v/>
      </c>
      <c r="D331" s="34" t="str">
        <f t="shared" ref="D331:AG331" si="142">IFERROR(TEXT(WEEKDAY(+D330),"aaa"),"")</f>
        <v/>
      </c>
      <c r="E331" s="34" t="str">
        <f t="shared" si="142"/>
        <v/>
      </c>
      <c r="F331" s="34" t="str">
        <f t="shared" si="142"/>
        <v/>
      </c>
      <c r="G331" s="34" t="str">
        <f t="shared" si="142"/>
        <v/>
      </c>
      <c r="H331" s="34" t="str">
        <f t="shared" si="142"/>
        <v/>
      </c>
      <c r="I331" s="34" t="str">
        <f t="shared" si="142"/>
        <v/>
      </c>
      <c r="J331" s="34" t="str">
        <f t="shared" si="142"/>
        <v/>
      </c>
      <c r="K331" s="34" t="str">
        <f t="shared" si="142"/>
        <v/>
      </c>
      <c r="L331" s="34" t="str">
        <f t="shared" si="142"/>
        <v/>
      </c>
      <c r="M331" s="34" t="str">
        <f t="shared" si="142"/>
        <v/>
      </c>
      <c r="N331" s="34" t="str">
        <f t="shared" si="142"/>
        <v/>
      </c>
      <c r="O331" s="34" t="str">
        <f t="shared" si="142"/>
        <v/>
      </c>
      <c r="P331" s="34" t="str">
        <f t="shared" si="142"/>
        <v/>
      </c>
      <c r="Q331" s="34" t="str">
        <f t="shared" si="142"/>
        <v/>
      </c>
      <c r="R331" s="34" t="str">
        <f t="shared" si="142"/>
        <v/>
      </c>
      <c r="S331" s="34" t="str">
        <f t="shared" si="142"/>
        <v/>
      </c>
      <c r="T331" s="34" t="str">
        <f t="shared" si="142"/>
        <v/>
      </c>
      <c r="U331" s="34" t="str">
        <f t="shared" si="142"/>
        <v/>
      </c>
      <c r="V331" s="34" t="str">
        <f t="shared" si="142"/>
        <v/>
      </c>
      <c r="W331" s="34" t="str">
        <f t="shared" si="142"/>
        <v/>
      </c>
      <c r="X331" s="34" t="str">
        <f t="shared" si="142"/>
        <v/>
      </c>
      <c r="Y331" s="34" t="str">
        <f t="shared" si="142"/>
        <v/>
      </c>
      <c r="Z331" s="34" t="str">
        <f t="shared" si="142"/>
        <v/>
      </c>
      <c r="AA331" s="34" t="str">
        <f t="shared" si="142"/>
        <v/>
      </c>
      <c r="AB331" s="34" t="str">
        <f t="shared" si="142"/>
        <v/>
      </c>
      <c r="AC331" s="34" t="str">
        <f t="shared" si="142"/>
        <v/>
      </c>
      <c r="AD331" s="34" t="str">
        <f t="shared" si="142"/>
        <v/>
      </c>
      <c r="AE331" s="34" t="str">
        <f t="shared" si="142"/>
        <v/>
      </c>
      <c r="AF331" s="34" t="str">
        <f t="shared" si="142"/>
        <v/>
      </c>
      <c r="AG331" s="34" t="str">
        <f t="shared" si="142"/>
        <v/>
      </c>
      <c r="AH331" s="32" t="s">
        <v>20</v>
      </c>
      <c r="AI331" s="33">
        <f>+COUNTIF(C332:AG332,"夏休")+COUNTIF(C332:AG332,"冬休")+COUNTIF(C332:AG332,"中止")</f>
        <v>0</v>
      </c>
      <c r="AL331" s="58"/>
    </row>
    <row r="332" spans="2:38" s="35" customFormat="1" ht="13.5" customHeight="1" x14ac:dyDescent="0.45">
      <c r="B332" s="124" t="s">
        <v>21</v>
      </c>
      <c r="C332" s="126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8"/>
      <c r="AH332" s="36" t="s">
        <v>1</v>
      </c>
      <c r="AI332" s="37">
        <f>COUNT(C330:AG330)-AI331</f>
        <v>0</v>
      </c>
      <c r="AL332" s="58"/>
    </row>
    <row r="333" spans="2:38" s="35" customFormat="1" ht="13.5" customHeight="1" x14ac:dyDescent="0.45">
      <c r="B333" s="125"/>
      <c r="C333" s="126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8"/>
      <c r="AH333" s="36" t="s">
        <v>22</v>
      </c>
      <c r="AI333" s="37">
        <f>+COUNTIF(C334:AG335,"休")</f>
        <v>0</v>
      </c>
      <c r="AJ333" s="38" t="e">
        <f>IF(AI334&gt;0.285,"",IF(AI333&lt;AI330,"←計画日数が足りません",""))</f>
        <v>#DIV/0!</v>
      </c>
      <c r="AL333" s="58"/>
    </row>
    <row r="334" spans="2:38" s="35" customFormat="1" ht="13.5" customHeight="1" x14ac:dyDescent="0.45">
      <c r="B334" s="119" t="s">
        <v>7</v>
      </c>
      <c r="C334" s="120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2"/>
      <c r="AH334" s="36" t="s">
        <v>23</v>
      </c>
      <c r="AI334" s="39" t="e">
        <f>+AI333/AI332</f>
        <v>#DIV/0!</v>
      </c>
      <c r="AL334" s="58"/>
    </row>
    <row r="335" spans="2:38" s="35" customFormat="1" ht="13.2" x14ac:dyDescent="0.45">
      <c r="B335" s="119"/>
      <c r="C335" s="120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2"/>
      <c r="AH335" s="36" t="s">
        <v>2</v>
      </c>
      <c r="AI335" s="37">
        <f>+COUNTA(C336:AG337)</f>
        <v>0</v>
      </c>
      <c r="AL335" s="58"/>
    </row>
    <row r="336" spans="2:38" s="35" customFormat="1" ht="13.2" x14ac:dyDescent="0.45">
      <c r="B336" s="113" t="s">
        <v>10</v>
      </c>
      <c r="C336" s="115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7"/>
      <c r="AH336" s="40" t="s">
        <v>24</v>
      </c>
      <c r="AI336" s="41" t="e">
        <f>+AI335/AI332</f>
        <v>#DIV/0!</v>
      </c>
      <c r="AL336" s="23">
        <f>+COUNTIF(C334:AG335,"休")</f>
        <v>0</v>
      </c>
    </row>
    <row r="337" spans="2:38" s="35" customFormat="1" ht="13.2" x14ac:dyDescent="0.45">
      <c r="B337" s="114"/>
      <c r="C337" s="116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  <c r="AC337" s="110"/>
      <c r="AD337" s="110"/>
      <c r="AE337" s="110"/>
      <c r="AF337" s="110"/>
      <c r="AG337" s="108"/>
      <c r="AH337" s="42" t="s">
        <v>25</v>
      </c>
      <c r="AI337" s="43" t="str">
        <f>IF(7&gt;AI332,"対象外",IF(OR(AI335&gt;=AI330,AI336&gt;=0.285),"OK","NG"))</f>
        <v>対象外</v>
      </c>
      <c r="AJ337" s="3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44" t="str">
        <f>IF(7&gt;AI332,"対象外",IF(AL336&gt;=AI330,"OK","NG"))</f>
        <v>対象外</v>
      </c>
    </row>
    <row r="338" spans="2:38" hidden="1" x14ac:dyDescent="0.45">
      <c r="B338" s="45" t="s">
        <v>26</v>
      </c>
      <c r="C338" s="46" t="e">
        <f t="shared" ref="C338:AG338" si="143">IF(AND(DAY(C330)&gt;=22,DAY(C330)&lt;=28,C331="土"),1,0)</f>
        <v>#VALUE!</v>
      </c>
      <c r="D338" s="46" t="e">
        <f t="shared" si="143"/>
        <v>#VALUE!</v>
      </c>
      <c r="E338" s="46" t="e">
        <f t="shared" si="143"/>
        <v>#VALUE!</v>
      </c>
      <c r="F338" s="46" t="e">
        <f t="shared" si="143"/>
        <v>#VALUE!</v>
      </c>
      <c r="G338" s="46" t="e">
        <f t="shared" si="143"/>
        <v>#VALUE!</v>
      </c>
      <c r="H338" s="46" t="e">
        <f t="shared" si="143"/>
        <v>#VALUE!</v>
      </c>
      <c r="I338" s="46" t="e">
        <f t="shared" si="143"/>
        <v>#VALUE!</v>
      </c>
      <c r="J338" s="46" t="e">
        <f t="shared" si="143"/>
        <v>#VALUE!</v>
      </c>
      <c r="K338" s="46" t="e">
        <f t="shared" si="143"/>
        <v>#VALUE!</v>
      </c>
      <c r="L338" s="46" t="e">
        <f t="shared" si="143"/>
        <v>#VALUE!</v>
      </c>
      <c r="M338" s="46" t="e">
        <f t="shared" si="143"/>
        <v>#VALUE!</v>
      </c>
      <c r="N338" s="46" t="e">
        <f t="shared" si="143"/>
        <v>#VALUE!</v>
      </c>
      <c r="O338" s="46" t="e">
        <f t="shared" si="143"/>
        <v>#VALUE!</v>
      </c>
      <c r="P338" s="46" t="e">
        <f t="shared" si="143"/>
        <v>#VALUE!</v>
      </c>
      <c r="Q338" s="46" t="e">
        <f t="shared" si="143"/>
        <v>#VALUE!</v>
      </c>
      <c r="R338" s="46" t="e">
        <f t="shared" si="143"/>
        <v>#VALUE!</v>
      </c>
      <c r="S338" s="46" t="e">
        <f t="shared" si="143"/>
        <v>#VALUE!</v>
      </c>
      <c r="T338" s="46" t="e">
        <f t="shared" si="143"/>
        <v>#VALUE!</v>
      </c>
      <c r="U338" s="46" t="e">
        <f t="shared" si="143"/>
        <v>#VALUE!</v>
      </c>
      <c r="V338" s="46" t="e">
        <f t="shared" si="143"/>
        <v>#VALUE!</v>
      </c>
      <c r="W338" s="46" t="e">
        <f t="shared" si="143"/>
        <v>#VALUE!</v>
      </c>
      <c r="X338" s="46" t="e">
        <f t="shared" si="143"/>
        <v>#VALUE!</v>
      </c>
      <c r="Y338" s="46" t="e">
        <f t="shared" si="143"/>
        <v>#VALUE!</v>
      </c>
      <c r="Z338" s="46" t="e">
        <f t="shared" si="143"/>
        <v>#VALUE!</v>
      </c>
      <c r="AA338" s="46" t="e">
        <f t="shared" si="143"/>
        <v>#VALUE!</v>
      </c>
      <c r="AB338" s="46" t="e">
        <f t="shared" si="143"/>
        <v>#VALUE!</v>
      </c>
      <c r="AC338" s="46" t="e">
        <f t="shared" si="143"/>
        <v>#VALUE!</v>
      </c>
      <c r="AD338" s="46" t="e">
        <f t="shared" si="143"/>
        <v>#VALUE!</v>
      </c>
      <c r="AE338" s="46" t="e">
        <f t="shared" si="143"/>
        <v>#VALUE!</v>
      </c>
      <c r="AF338" s="46" t="e">
        <f t="shared" si="143"/>
        <v>#VALUE!</v>
      </c>
      <c r="AG338" s="46" t="e">
        <f t="shared" si="143"/>
        <v>#VALUE!</v>
      </c>
      <c r="AH338" s="47" t="s">
        <v>27</v>
      </c>
      <c r="AI338" s="48">
        <f>_xlfn.AGGREGATE(9,6,C338:AG338)</f>
        <v>0</v>
      </c>
      <c r="AJ338" s="38"/>
      <c r="AK338" s="4"/>
      <c r="AL338" s="6"/>
    </row>
    <row r="339" spans="2:38" hidden="1" x14ac:dyDescent="0.45">
      <c r="B339" s="45" t="s">
        <v>28</v>
      </c>
      <c r="C339" s="49" t="e">
        <f t="shared" ref="C339:AG339" si="144">IF(AND(DAY(C330)&gt;=22,DAY(C330)&lt;=28,C331="土",OR(C336="休",C336="雨")),1,0)</f>
        <v>#VALUE!</v>
      </c>
      <c r="D339" s="49" t="e">
        <f t="shared" si="144"/>
        <v>#VALUE!</v>
      </c>
      <c r="E339" s="49" t="e">
        <f t="shared" si="144"/>
        <v>#VALUE!</v>
      </c>
      <c r="F339" s="49" t="e">
        <f t="shared" si="144"/>
        <v>#VALUE!</v>
      </c>
      <c r="G339" s="49" t="e">
        <f t="shared" si="144"/>
        <v>#VALUE!</v>
      </c>
      <c r="H339" s="49" t="e">
        <f t="shared" si="144"/>
        <v>#VALUE!</v>
      </c>
      <c r="I339" s="49" t="e">
        <f t="shared" si="144"/>
        <v>#VALUE!</v>
      </c>
      <c r="J339" s="49" t="e">
        <f t="shared" si="144"/>
        <v>#VALUE!</v>
      </c>
      <c r="K339" s="49" t="e">
        <f t="shared" si="144"/>
        <v>#VALUE!</v>
      </c>
      <c r="L339" s="49" t="e">
        <f t="shared" si="144"/>
        <v>#VALUE!</v>
      </c>
      <c r="M339" s="49" t="e">
        <f t="shared" si="144"/>
        <v>#VALUE!</v>
      </c>
      <c r="N339" s="49" t="e">
        <f t="shared" si="144"/>
        <v>#VALUE!</v>
      </c>
      <c r="O339" s="49" t="e">
        <f t="shared" si="144"/>
        <v>#VALUE!</v>
      </c>
      <c r="P339" s="49" t="e">
        <f t="shared" si="144"/>
        <v>#VALUE!</v>
      </c>
      <c r="Q339" s="49" t="e">
        <f t="shared" si="144"/>
        <v>#VALUE!</v>
      </c>
      <c r="R339" s="49" t="e">
        <f t="shared" si="144"/>
        <v>#VALUE!</v>
      </c>
      <c r="S339" s="49" t="e">
        <f t="shared" si="144"/>
        <v>#VALUE!</v>
      </c>
      <c r="T339" s="49" t="e">
        <f t="shared" si="144"/>
        <v>#VALUE!</v>
      </c>
      <c r="U339" s="49" t="e">
        <f t="shared" si="144"/>
        <v>#VALUE!</v>
      </c>
      <c r="V339" s="49" t="e">
        <f t="shared" si="144"/>
        <v>#VALUE!</v>
      </c>
      <c r="W339" s="49" t="e">
        <f t="shared" si="144"/>
        <v>#VALUE!</v>
      </c>
      <c r="X339" s="49" t="e">
        <f t="shared" si="144"/>
        <v>#VALUE!</v>
      </c>
      <c r="Y339" s="49" t="e">
        <f t="shared" si="144"/>
        <v>#VALUE!</v>
      </c>
      <c r="Z339" s="49" t="e">
        <f t="shared" si="144"/>
        <v>#VALUE!</v>
      </c>
      <c r="AA339" s="49" t="e">
        <f t="shared" si="144"/>
        <v>#VALUE!</v>
      </c>
      <c r="AB339" s="49" t="e">
        <f t="shared" si="144"/>
        <v>#VALUE!</v>
      </c>
      <c r="AC339" s="49" t="e">
        <f t="shared" si="144"/>
        <v>#VALUE!</v>
      </c>
      <c r="AD339" s="49" t="e">
        <f t="shared" si="144"/>
        <v>#VALUE!</v>
      </c>
      <c r="AE339" s="49" t="e">
        <f t="shared" si="144"/>
        <v>#VALUE!</v>
      </c>
      <c r="AF339" s="49" t="e">
        <f t="shared" si="144"/>
        <v>#VALUE!</v>
      </c>
      <c r="AG339" s="49" t="e">
        <f t="shared" si="144"/>
        <v>#VALUE!</v>
      </c>
      <c r="AH339" s="50" t="s">
        <v>29</v>
      </c>
      <c r="AI339" s="48">
        <f>_xlfn.AGGREGATE(9,6,C339:AG339)</f>
        <v>0</v>
      </c>
      <c r="AJ339" s="38"/>
      <c r="AK339" s="4"/>
      <c r="AL339" s="6"/>
    </row>
    <row r="340" spans="2:38" hidden="1" x14ac:dyDescent="0.45">
      <c r="B340" s="45" t="s">
        <v>30</v>
      </c>
      <c r="C340" s="46" t="e">
        <f>IF(AND(DAY(C330)&gt;=8,DAY(C330)&lt;=14,C331="土"),1,0)</f>
        <v>#VALUE!</v>
      </c>
      <c r="D340" s="46" t="e">
        <f>IF(AND(DAY(D330)&gt;=8,DAY(D330)&lt;=14,D331="土"),1,0)</f>
        <v>#VALUE!</v>
      </c>
      <c r="E340" s="46" t="e">
        <f t="shared" ref="E340:AG340" si="145">IF(AND(DAY(E330)&gt;=8,DAY(E330)&lt;=14,E331="土"),1,0)</f>
        <v>#VALUE!</v>
      </c>
      <c r="F340" s="46" t="e">
        <f t="shared" si="145"/>
        <v>#VALUE!</v>
      </c>
      <c r="G340" s="46" t="e">
        <f t="shared" si="145"/>
        <v>#VALUE!</v>
      </c>
      <c r="H340" s="46" t="e">
        <f t="shared" si="145"/>
        <v>#VALUE!</v>
      </c>
      <c r="I340" s="46" t="e">
        <f t="shared" si="145"/>
        <v>#VALUE!</v>
      </c>
      <c r="J340" s="46" t="e">
        <f t="shared" si="145"/>
        <v>#VALUE!</v>
      </c>
      <c r="K340" s="46" t="e">
        <f t="shared" si="145"/>
        <v>#VALUE!</v>
      </c>
      <c r="L340" s="46" t="e">
        <f t="shared" si="145"/>
        <v>#VALUE!</v>
      </c>
      <c r="M340" s="46" t="e">
        <f t="shared" si="145"/>
        <v>#VALUE!</v>
      </c>
      <c r="N340" s="46" t="e">
        <f t="shared" si="145"/>
        <v>#VALUE!</v>
      </c>
      <c r="O340" s="46" t="e">
        <f t="shared" si="145"/>
        <v>#VALUE!</v>
      </c>
      <c r="P340" s="46" t="e">
        <f t="shared" si="145"/>
        <v>#VALUE!</v>
      </c>
      <c r="Q340" s="46" t="e">
        <f t="shared" si="145"/>
        <v>#VALUE!</v>
      </c>
      <c r="R340" s="46" t="e">
        <f t="shared" si="145"/>
        <v>#VALUE!</v>
      </c>
      <c r="S340" s="46" t="e">
        <f t="shared" si="145"/>
        <v>#VALUE!</v>
      </c>
      <c r="T340" s="46" t="e">
        <f t="shared" si="145"/>
        <v>#VALUE!</v>
      </c>
      <c r="U340" s="46" t="e">
        <f t="shared" si="145"/>
        <v>#VALUE!</v>
      </c>
      <c r="V340" s="46" t="e">
        <f t="shared" si="145"/>
        <v>#VALUE!</v>
      </c>
      <c r="W340" s="46" t="e">
        <f t="shared" si="145"/>
        <v>#VALUE!</v>
      </c>
      <c r="X340" s="46" t="e">
        <f t="shared" si="145"/>
        <v>#VALUE!</v>
      </c>
      <c r="Y340" s="46" t="e">
        <f t="shared" si="145"/>
        <v>#VALUE!</v>
      </c>
      <c r="Z340" s="46" t="e">
        <f t="shared" si="145"/>
        <v>#VALUE!</v>
      </c>
      <c r="AA340" s="46" t="e">
        <f t="shared" si="145"/>
        <v>#VALUE!</v>
      </c>
      <c r="AB340" s="46" t="e">
        <f t="shared" si="145"/>
        <v>#VALUE!</v>
      </c>
      <c r="AC340" s="46" t="e">
        <f t="shared" si="145"/>
        <v>#VALUE!</v>
      </c>
      <c r="AD340" s="46" t="e">
        <f t="shared" si="145"/>
        <v>#VALUE!</v>
      </c>
      <c r="AE340" s="46" t="e">
        <f t="shared" si="145"/>
        <v>#VALUE!</v>
      </c>
      <c r="AF340" s="46" t="e">
        <f t="shared" si="145"/>
        <v>#VALUE!</v>
      </c>
      <c r="AG340" s="46" t="e">
        <f t="shared" si="145"/>
        <v>#VALUE!</v>
      </c>
      <c r="AH340" s="47" t="s">
        <v>27</v>
      </c>
      <c r="AI340" s="48">
        <f>_xlfn.AGGREGATE(9,6,C340:AG340)</f>
        <v>0</v>
      </c>
      <c r="AJ340" s="38"/>
      <c r="AK340" s="4"/>
      <c r="AL340" s="6"/>
    </row>
    <row r="341" spans="2:38" hidden="1" x14ac:dyDescent="0.45">
      <c r="B341" s="45" t="s">
        <v>31</v>
      </c>
      <c r="C341" s="49" t="e">
        <f>IF(AND(DAY(C330)&gt;=8,DAY(C330)&lt;=14,C331="土",OR(C336="休",C336="雨")),1,0)</f>
        <v>#VALUE!</v>
      </c>
      <c r="D341" s="49" t="e">
        <f>IF(AND(DAY(D330)&gt;=8,DAY(D330)&lt;=14,D331="土",OR(D336="休",D336="雨")),1,0)</f>
        <v>#VALUE!</v>
      </c>
      <c r="E341" s="49" t="e">
        <f t="shared" ref="E341:AG341" si="146">IF(AND(DAY(E330)&gt;=8,DAY(E330)&lt;=14,E331="土",OR(E336="休",E336="雨")),1,0)</f>
        <v>#VALUE!</v>
      </c>
      <c r="F341" s="49" t="e">
        <f t="shared" si="146"/>
        <v>#VALUE!</v>
      </c>
      <c r="G341" s="49" t="e">
        <f t="shared" si="146"/>
        <v>#VALUE!</v>
      </c>
      <c r="H341" s="49" t="e">
        <f t="shared" si="146"/>
        <v>#VALUE!</v>
      </c>
      <c r="I341" s="49" t="e">
        <f t="shared" si="146"/>
        <v>#VALUE!</v>
      </c>
      <c r="J341" s="49" t="e">
        <f t="shared" si="146"/>
        <v>#VALUE!</v>
      </c>
      <c r="K341" s="49" t="e">
        <f t="shared" si="146"/>
        <v>#VALUE!</v>
      </c>
      <c r="L341" s="49" t="e">
        <f t="shared" si="146"/>
        <v>#VALUE!</v>
      </c>
      <c r="M341" s="49" t="e">
        <f t="shared" si="146"/>
        <v>#VALUE!</v>
      </c>
      <c r="N341" s="49" t="e">
        <f t="shared" si="146"/>
        <v>#VALUE!</v>
      </c>
      <c r="O341" s="49" t="e">
        <f t="shared" si="146"/>
        <v>#VALUE!</v>
      </c>
      <c r="P341" s="49" t="e">
        <f t="shared" si="146"/>
        <v>#VALUE!</v>
      </c>
      <c r="Q341" s="49" t="e">
        <f t="shared" si="146"/>
        <v>#VALUE!</v>
      </c>
      <c r="R341" s="49" t="e">
        <f t="shared" si="146"/>
        <v>#VALUE!</v>
      </c>
      <c r="S341" s="49" t="e">
        <f t="shared" si="146"/>
        <v>#VALUE!</v>
      </c>
      <c r="T341" s="49" t="e">
        <f t="shared" si="146"/>
        <v>#VALUE!</v>
      </c>
      <c r="U341" s="49" t="e">
        <f t="shared" si="146"/>
        <v>#VALUE!</v>
      </c>
      <c r="V341" s="49" t="e">
        <f t="shared" si="146"/>
        <v>#VALUE!</v>
      </c>
      <c r="W341" s="49" t="e">
        <f t="shared" si="146"/>
        <v>#VALUE!</v>
      </c>
      <c r="X341" s="49" t="e">
        <f t="shared" si="146"/>
        <v>#VALUE!</v>
      </c>
      <c r="Y341" s="49" t="e">
        <f t="shared" si="146"/>
        <v>#VALUE!</v>
      </c>
      <c r="Z341" s="49" t="e">
        <f t="shared" si="146"/>
        <v>#VALUE!</v>
      </c>
      <c r="AA341" s="49" t="e">
        <f t="shared" si="146"/>
        <v>#VALUE!</v>
      </c>
      <c r="AB341" s="49" t="e">
        <f t="shared" si="146"/>
        <v>#VALUE!</v>
      </c>
      <c r="AC341" s="49" t="e">
        <f t="shared" si="146"/>
        <v>#VALUE!</v>
      </c>
      <c r="AD341" s="49" t="e">
        <f t="shared" si="146"/>
        <v>#VALUE!</v>
      </c>
      <c r="AE341" s="49" t="e">
        <f t="shared" si="146"/>
        <v>#VALUE!</v>
      </c>
      <c r="AF341" s="49" t="e">
        <f t="shared" si="146"/>
        <v>#VALUE!</v>
      </c>
      <c r="AG341" s="49" t="e">
        <f t="shared" si="146"/>
        <v>#VALUE!</v>
      </c>
      <c r="AH341" s="50" t="s">
        <v>29</v>
      </c>
      <c r="AI341" s="48">
        <f>_xlfn.AGGREGATE(9,6,C341:AG341)</f>
        <v>0</v>
      </c>
      <c r="AJ341" s="38"/>
      <c r="AK341" s="4"/>
      <c r="AL341" s="6"/>
    </row>
    <row r="342" spans="2:38" x14ac:dyDescent="0.4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4"/>
      <c r="AI342" s="2"/>
      <c r="AJ342" s="4"/>
      <c r="AK342" s="4"/>
      <c r="AL342" s="6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  <mergeCell ref="B4:E4"/>
    <mergeCell ref="G4:J4"/>
    <mergeCell ref="S4:T4"/>
    <mergeCell ref="U4:V4"/>
    <mergeCell ref="W4:X4"/>
    <mergeCell ref="Y4:Z4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</mergeCells>
  <phoneticPr fontId="2"/>
  <conditionalFormatting sqref="C10:AG11">
    <cfRule type="expression" dxfId="608" priority="629">
      <formula>WEEKDAY(C$10)=7</formula>
    </cfRule>
    <cfRule type="expression" dxfId="607" priority="630">
      <formula>WEEKDAY(C$10)=1</formula>
    </cfRule>
  </conditionalFormatting>
  <conditionalFormatting sqref="C26:AG27">
    <cfRule type="expression" dxfId="606" priority="627">
      <formula>WEEKDAY(C$26)=7</formula>
    </cfRule>
    <cfRule type="expression" dxfId="605" priority="628">
      <formula>WEEKDAY(C$26)=1</formula>
    </cfRule>
  </conditionalFormatting>
  <conditionalFormatting sqref="C42:AG43">
    <cfRule type="expression" dxfId="604" priority="625">
      <formula>WEEKDAY(C$42)=7</formula>
    </cfRule>
    <cfRule type="expression" dxfId="603" priority="626">
      <formula>WEEKDAY(C$42)=1</formula>
    </cfRule>
  </conditionalFormatting>
  <conditionalFormatting sqref="C58:AG59">
    <cfRule type="expression" dxfId="602" priority="623">
      <formula>WEEKDAY(C$58)=7</formula>
    </cfRule>
    <cfRule type="expression" dxfId="601" priority="624">
      <formula>WEEKDAY(C$58)=1</formula>
    </cfRule>
  </conditionalFormatting>
  <conditionalFormatting sqref="C74:AG75">
    <cfRule type="expression" dxfId="600" priority="621">
      <formula>WEEKDAY(C$74)=7</formula>
    </cfRule>
    <cfRule type="expression" dxfId="599" priority="622">
      <formula>WEEKDAY(C$74)=1</formula>
    </cfRule>
  </conditionalFormatting>
  <conditionalFormatting sqref="C90:AG91">
    <cfRule type="expression" dxfId="598" priority="619">
      <formula>WEEKDAY(C$90)=7</formula>
    </cfRule>
    <cfRule type="expression" dxfId="597" priority="620">
      <formula>WEEKDAY(C$90)=1</formula>
    </cfRule>
  </conditionalFormatting>
  <conditionalFormatting sqref="C106:AG107">
    <cfRule type="expression" dxfId="596" priority="617">
      <formula>WEEKDAY(C$106)=7</formula>
    </cfRule>
    <cfRule type="expression" dxfId="595" priority="618">
      <formula>WEEKDAY(C$106)=1</formula>
    </cfRule>
  </conditionalFormatting>
  <conditionalFormatting sqref="C122:AG123">
    <cfRule type="expression" dxfId="594" priority="615">
      <formula>WEEKDAY(C$122)=7</formula>
    </cfRule>
    <cfRule type="expression" dxfId="593" priority="616">
      <formula>WEEKDAY(C$122)=1</formula>
    </cfRule>
  </conditionalFormatting>
  <conditionalFormatting sqref="C138:AG139">
    <cfRule type="expression" dxfId="592" priority="613">
      <formula>WEEKDAY(C$138)=7</formula>
    </cfRule>
    <cfRule type="expression" dxfId="591" priority="614">
      <formula>WEEKDAY(C$138)=1</formula>
    </cfRule>
  </conditionalFormatting>
  <conditionalFormatting sqref="C154:AG155">
    <cfRule type="expression" dxfId="590" priority="611">
      <formula>WEEKDAY(C$154)=7</formula>
    </cfRule>
    <cfRule type="expression" dxfId="589" priority="612">
      <formula>WEEKDAY(C$154)=1</formula>
    </cfRule>
  </conditionalFormatting>
  <conditionalFormatting sqref="C170:AG171">
    <cfRule type="expression" dxfId="588" priority="609">
      <formula>WEEKDAY(C$170)=7</formula>
    </cfRule>
    <cfRule type="expression" dxfId="587" priority="610">
      <formula>WEEKDAY(C$170)=1</formula>
    </cfRule>
  </conditionalFormatting>
  <conditionalFormatting sqref="C186:AG187">
    <cfRule type="expression" dxfId="586" priority="607">
      <formula>WEEKDAY(C$186)=7</formula>
    </cfRule>
    <cfRule type="expression" dxfId="585" priority="608">
      <formula>WEEKDAY(C$186)=1</formula>
    </cfRule>
  </conditionalFormatting>
  <conditionalFormatting sqref="C202:AG203">
    <cfRule type="expression" dxfId="584" priority="605">
      <formula>WEEKDAY(C$202)=7</formula>
    </cfRule>
    <cfRule type="expression" dxfId="583" priority="606">
      <formula>WEEKDAY(C$202)=1</formula>
    </cfRule>
  </conditionalFormatting>
  <conditionalFormatting sqref="C218:AG219">
    <cfRule type="expression" dxfId="582" priority="603">
      <formula>WEEKDAY(C$218)=7</formula>
    </cfRule>
    <cfRule type="expression" dxfId="581" priority="604">
      <formula>WEEKDAY(C$218)=1</formula>
    </cfRule>
  </conditionalFormatting>
  <conditionalFormatting sqref="C234:AG235">
    <cfRule type="expression" dxfId="580" priority="601">
      <formula>WEEKDAY(C$234)=7</formula>
    </cfRule>
    <cfRule type="expression" dxfId="579" priority="602">
      <formula>WEEKDAY(C$234)=1</formula>
    </cfRule>
  </conditionalFormatting>
  <conditionalFormatting sqref="C250:AG251">
    <cfRule type="expression" dxfId="578" priority="599">
      <formula>WEEKDAY(C$250)=7</formula>
    </cfRule>
    <cfRule type="expression" dxfId="577" priority="600">
      <formula>WEEKDAY(C$250)=1</formula>
    </cfRule>
  </conditionalFormatting>
  <conditionalFormatting sqref="C266:AG267">
    <cfRule type="expression" dxfId="576" priority="597">
      <formula>WEEKDAY(C$266)=7</formula>
    </cfRule>
    <cfRule type="expression" dxfId="575" priority="598">
      <formula>WEEKDAY(C$266)=1</formula>
    </cfRule>
  </conditionalFormatting>
  <conditionalFormatting sqref="C282:AG283">
    <cfRule type="expression" dxfId="574" priority="595">
      <formula>WEEKDAY(C$282)=7</formula>
    </cfRule>
    <cfRule type="expression" dxfId="573" priority="596">
      <formula>WEEKDAY(C$282)=1</formula>
    </cfRule>
  </conditionalFormatting>
  <conditionalFormatting sqref="C298:AG299">
    <cfRule type="expression" dxfId="572" priority="593">
      <formula>WEEKDAY(C$298)=7</formula>
    </cfRule>
    <cfRule type="expression" dxfId="571" priority="594">
      <formula>WEEKDAY(C$298)=1</formula>
    </cfRule>
  </conditionalFormatting>
  <conditionalFormatting sqref="C314:AG315">
    <cfRule type="expression" dxfId="570" priority="591">
      <formula>WEEKDAY(C$314)=7</formula>
    </cfRule>
    <cfRule type="expression" dxfId="569" priority="592">
      <formula>WEEKDAY(C$314)=1</formula>
    </cfRule>
  </conditionalFormatting>
  <conditionalFormatting sqref="C330:AG331">
    <cfRule type="expression" dxfId="568" priority="589">
      <formula>WEEKDAY(C$330)=7</formula>
    </cfRule>
    <cfRule type="expression" dxfId="567" priority="590">
      <formula>WEEKDAY(C$330)=1</formula>
    </cfRule>
  </conditionalFormatting>
  <conditionalFormatting sqref="C42:AG42">
    <cfRule type="expression" dxfId="566" priority="19">
      <formula>OR(C42=0,C42=C42-DAY(C42)-WEEKDAY(C42-DAY(C42)-5,3)+7*2)</formula>
    </cfRule>
    <cfRule type="expression" dxfId="565" priority="588">
      <formula>OR(C42=0,C42=C42-DAY(C42)-WEEKDAY(C42-DAY(C42)-5,3)+7*4)</formula>
    </cfRule>
  </conditionalFormatting>
  <conditionalFormatting sqref="C26:AG26">
    <cfRule type="expression" dxfId="564" priority="20">
      <formula>OR(C26=0,C26=C26-DAY(C26)-WEEKDAY(C26-DAY(C26)-5,3)+7*2)</formula>
    </cfRule>
    <cfRule type="expression" dxfId="563" priority="587">
      <formula>OR(C26=0,C26=C26-DAY(C26)-WEEKDAY(C26-DAY(C26)-5,3)+7*4)</formula>
    </cfRule>
  </conditionalFormatting>
  <conditionalFormatting sqref="C14:E17 H14:L17 O14:S17 V14:Z17 AC14:AG17">
    <cfRule type="cellIs" dxfId="562" priority="585" operator="equal">
      <formula>"雨"</formula>
    </cfRule>
    <cfRule type="cellIs" dxfId="561" priority="586" operator="equal">
      <formula>"休"</formula>
    </cfRule>
  </conditionalFormatting>
  <conditionalFormatting sqref="C12:AG13">
    <cfRule type="cellIs" priority="584" operator="equal">
      <formula>"中止,夏休,冬休"</formula>
    </cfRule>
  </conditionalFormatting>
  <conditionalFormatting sqref="C10:AG10">
    <cfRule type="expression" dxfId="560" priority="21">
      <formula>OR(C10=0,C10=C10-DAY(C10)-WEEKDAY(C10-DAY(C10)-5,3)+7*2)</formula>
    </cfRule>
    <cfRule type="expression" dxfId="559" priority="583">
      <formula>OR(C10=0,C10=C10-DAY(C10)-WEEKDAY(C10-DAY(C10)-5,3)+7*4)</formula>
    </cfRule>
  </conditionalFormatting>
  <conditionalFormatting sqref="C30:D33 U30:U33 G30:G33 AG30:AG33">
    <cfRule type="cellIs" dxfId="558" priority="581" operator="equal">
      <formula>"雨"</formula>
    </cfRule>
    <cfRule type="cellIs" dxfId="557" priority="582" operator="equal">
      <formula>"休"</formula>
    </cfRule>
  </conditionalFormatting>
  <conditionalFormatting sqref="C28:AG29">
    <cfRule type="cellIs" priority="580" operator="equal">
      <formula>"中止,夏休,冬休"</formula>
    </cfRule>
  </conditionalFormatting>
  <conditionalFormatting sqref="C46:D49 N46:N49 U46:U49 AB46:AB49 AG46:AG49 G46:G49">
    <cfRule type="cellIs" dxfId="556" priority="578" operator="equal">
      <formula>"雨"</formula>
    </cfRule>
    <cfRule type="cellIs" dxfId="555" priority="579" operator="equal">
      <formula>"休"</formula>
    </cfRule>
  </conditionalFormatting>
  <conditionalFormatting sqref="C44:AG45">
    <cfRule type="cellIs" priority="577" operator="equal">
      <formula>"中止,夏休,冬休"</formula>
    </cfRule>
  </conditionalFormatting>
  <conditionalFormatting sqref="C62:D65 K62:K65 R62:R65 AF62:AG65 Y62:Y65 G62:G65 N62:N65 U62:U65 AB62:AB65">
    <cfRule type="cellIs" dxfId="554" priority="575" operator="equal">
      <formula>"雨"</formula>
    </cfRule>
    <cfRule type="cellIs" dxfId="553" priority="576" operator="equal">
      <formula>"休"</formula>
    </cfRule>
  </conditionalFormatting>
  <conditionalFormatting sqref="C60:AG61">
    <cfRule type="cellIs" priority="574" operator="equal">
      <formula>"中止,夏休,冬休"</formula>
    </cfRule>
  </conditionalFormatting>
  <conditionalFormatting sqref="C58:AG58">
    <cfRule type="expression" dxfId="552" priority="18">
      <formula>OR(C58=0,C58=C58-DAY(C58)-WEEKDAY(C58-DAY(C58)-5,3)+7*2)</formula>
    </cfRule>
    <cfRule type="expression" dxfId="551" priority="573">
      <formula>OR(C58=0,C58=C58-DAY(C58)-WEEKDAY(C58-DAY(C58)-5,3)+7*4)</formula>
    </cfRule>
  </conditionalFormatting>
  <conditionalFormatting sqref="C78:D81 Y78:Y81 AF78:AG81 R78:R81 K78:K81">
    <cfRule type="cellIs" dxfId="550" priority="571" operator="equal">
      <formula>"雨"</formula>
    </cfRule>
    <cfRule type="cellIs" dxfId="549" priority="572" operator="equal">
      <formula>"休"</formula>
    </cfRule>
  </conditionalFormatting>
  <conditionalFormatting sqref="C76:AG77">
    <cfRule type="cellIs" priority="570" operator="equal">
      <formula>"中止,夏休,冬休"</formula>
    </cfRule>
  </conditionalFormatting>
  <conditionalFormatting sqref="C74:AG74">
    <cfRule type="expression" dxfId="548" priority="17">
      <formula>OR(C74=0,C74=C74-DAY(C74)-WEEKDAY(C74-DAY(C74)-5,3)+7*2)</formula>
    </cfRule>
    <cfRule type="expression" dxfId="547" priority="569">
      <formula>OR(C74=0,C74=C74-DAY(C74)-WEEKDAY(C74-DAY(C74)-5,3)+7*4)</formula>
    </cfRule>
  </conditionalFormatting>
  <conditionalFormatting sqref="C94:C97 M94:M97 T94:T97 AA94:AA97 AF94:AG97 F94:F97">
    <cfRule type="cellIs" dxfId="546" priority="567" operator="equal">
      <formula>"雨"</formula>
    </cfRule>
    <cfRule type="cellIs" dxfId="545" priority="568" operator="equal">
      <formula>"休"</formula>
    </cfRule>
  </conditionalFormatting>
  <conditionalFormatting sqref="C92:AG93">
    <cfRule type="cellIs" priority="566" operator="equal">
      <formula>"中止,夏休,冬休"</formula>
    </cfRule>
  </conditionalFormatting>
  <conditionalFormatting sqref="C90:AG90">
    <cfRule type="expression" dxfId="544" priority="16">
      <formula>OR(C90=0,C90=C90-DAY(C90)-WEEKDAY(C90-DAY(C90)-5,3)+7*2)</formula>
    </cfRule>
    <cfRule type="expression" dxfId="543" priority="565">
      <formula>OR(C90=0,C90=C90-DAY(C90)-WEEKDAY(C90-DAY(C90)-5,3)+7*4)</formula>
    </cfRule>
  </conditionalFormatting>
  <conditionalFormatting sqref="C110:C113 AF110:AG113 F110:F113 M110:M113 T110:T113 AA110:AA113">
    <cfRule type="cellIs" dxfId="542" priority="563" operator="equal">
      <formula>"雨"</formula>
    </cfRule>
    <cfRule type="cellIs" dxfId="541" priority="564" operator="equal">
      <formula>"休"</formula>
    </cfRule>
  </conditionalFormatting>
  <conditionalFormatting sqref="C108:AG109">
    <cfRule type="cellIs" priority="562" operator="equal">
      <formula>"中止,夏休,冬休"</formula>
    </cfRule>
  </conditionalFormatting>
  <conditionalFormatting sqref="C106:AG106">
    <cfRule type="expression" dxfId="540" priority="15">
      <formula>OR(C106=0,C106=C106-DAY(C106)-WEEKDAY(C106-DAY(C106)-5,3)+7*2)</formula>
    </cfRule>
    <cfRule type="expression" dxfId="539" priority="561">
      <formula>OR(C106=0,C106=C106-DAY(C106)-WEEKDAY(C106-DAY(C106)-5,3)+7*4)</formula>
    </cfRule>
  </conditionalFormatting>
  <conditionalFormatting sqref="C126:C129 H126:H129 O126:O129 V126:V129 AC126:AC129 AG126:AG129">
    <cfRule type="cellIs" dxfId="538" priority="559" operator="equal">
      <formula>"雨"</formula>
    </cfRule>
    <cfRule type="cellIs" dxfId="537" priority="560" operator="equal">
      <formula>"休"</formula>
    </cfRule>
  </conditionalFormatting>
  <conditionalFormatting sqref="C124:AG125">
    <cfRule type="cellIs" priority="558" operator="equal">
      <formula>"中止,夏休,冬休"</formula>
    </cfRule>
  </conditionalFormatting>
  <conditionalFormatting sqref="C122:AG122">
    <cfRule type="expression" dxfId="536" priority="14">
      <formula>OR(C122=0,C122=C122-DAY(C122)-WEEKDAY(C122-DAY(C122)-5,3)+7*2)</formula>
    </cfRule>
    <cfRule type="expression" dxfId="535" priority="557">
      <formula>OR(C122=0,C122=C122-DAY(C122)-WEEKDAY(C122-DAY(C122)-5,3)+7*4)</formula>
    </cfRule>
  </conditionalFormatting>
  <conditionalFormatting sqref="D142:E145 L142:L145 S142:S145 Z142:Z145 AF142:AG145 H142:H145 O142:O145 V142:V145 AC142:AC145">
    <cfRule type="cellIs" dxfId="534" priority="555" operator="equal">
      <formula>"雨"</formula>
    </cfRule>
    <cfRule type="cellIs" dxfId="533" priority="556" operator="equal">
      <formula>"休"</formula>
    </cfRule>
  </conditionalFormatting>
  <conditionalFormatting sqref="C140:AG141">
    <cfRule type="cellIs" priority="554" operator="equal">
      <formula>"中止,夏休,冬休"</formula>
    </cfRule>
  </conditionalFormatting>
  <conditionalFormatting sqref="C138:AG138">
    <cfRule type="expression" dxfId="532" priority="13">
      <formula>OR(C138=0,C138=C138-DAY(C138)-WEEKDAY(C138-DAY(C138)-5,3)+7*2)</formula>
    </cfRule>
    <cfRule type="expression" dxfId="531" priority="553">
      <formula>OR(C138=0,C138=C138-DAY(C138)-WEEKDAY(C138-DAY(C138)-5,3)+7*4)</formula>
    </cfRule>
  </conditionalFormatting>
  <conditionalFormatting sqref="C158:E161 O158:S161 V158:Z161 AC158:AG161 H158:L161">
    <cfRule type="cellIs" dxfId="530" priority="551" operator="equal">
      <formula>"雨"</formula>
    </cfRule>
    <cfRule type="cellIs" dxfId="529" priority="552" operator="equal">
      <formula>"休"</formula>
    </cfRule>
  </conditionalFormatting>
  <conditionalFormatting sqref="C156:AG157">
    <cfRule type="cellIs" priority="550" operator="equal">
      <formula>"中止,夏休,冬休"</formula>
    </cfRule>
  </conditionalFormatting>
  <conditionalFormatting sqref="C154:AG154">
    <cfRule type="expression" dxfId="528" priority="12">
      <formula>OR(C154=0,C154=C154-DAY(C154)-WEEKDAY(C154-DAY(C154)-5,3)+7*2)</formula>
    </cfRule>
    <cfRule type="expression" dxfId="527" priority="549">
      <formula>OR(C154=0,C154=C154-DAY(C154)-WEEKDAY(C154-DAY(C154)-5,3)+7*4)</formula>
    </cfRule>
  </conditionalFormatting>
  <conditionalFormatting sqref="E174:I177 S174:W177 L174:P177 Z174:AG177">
    <cfRule type="cellIs" dxfId="526" priority="547" operator="equal">
      <formula>"雨"</formula>
    </cfRule>
    <cfRule type="cellIs" dxfId="525" priority="548" operator="equal">
      <formula>"休"</formula>
    </cfRule>
  </conditionalFormatting>
  <conditionalFormatting sqref="C172:AG173">
    <cfRule type="cellIs" priority="546" operator="equal">
      <formula>"中止,夏休,冬休"</formula>
    </cfRule>
  </conditionalFormatting>
  <conditionalFormatting sqref="C170:AG170">
    <cfRule type="expression" dxfId="524" priority="11">
      <formula>OR(C170=0,C170=C170-DAY(C170)-WEEKDAY(C170-DAY(C170)-5,3)+7*2)</formula>
    </cfRule>
    <cfRule type="expression" dxfId="523" priority="545">
      <formula>OR(C170=0,C170=C170-DAY(C170)-WEEKDAY(C170-DAY(C170)-5,3)+7*4)</formula>
    </cfRule>
  </conditionalFormatting>
  <conditionalFormatting sqref="C190:AG193">
    <cfRule type="cellIs" dxfId="522" priority="543" operator="equal">
      <formula>"雨"</formula>
    </cfRule>
    <cfRule type="cellIs" dxfId="521" priority="544" operator="equal">
      <formula>"休"</formula>
    </cfRule>
  </conditionalFormatting>
  <conditionalFormatting sqref="C188:AG189">
    <cfRule type="cellIs" priority="542" operator="equal">
      <formula>"中止,夏休,冬休"</formula>
    </cfRule>
  </conditionalFormatting>
  <conditionalFormatting sqref="C186:AG186">
    <cfRule type="expression" dxfId="520" priority="10">
      <formula>OR(C186=0,C186=C186-DAY(C186)-WEEKDAY(C186-DAY(C186)-5,3)+7*2)</formula>
    </cfRule>
    <cfRule type="expression" dxfId="519" priority="541">
      <formula>OR(C186=0,C186=C186-DAY(C186)-WEEKDAY(C186-DAY(C186)-5,3)+7*4)</formula>
    </cfRule>
  </conditionalFormatting>
  <conditionalFormatting sqref="C206:AG209">
    <cfRule type="cellIs" dxfId="518" priority="539" operator="equal">
      <formula>"雨"</formula>
    </cfRule>
    <cfRule type="cellIs" dxfId="517" priority="540" operator="equal">
      <formula>"休"</formula>
    </cfRule>
  </conditionalFormatting>
  <conditionalFormatting sqref="C204:AG205">
    <cfRule type="cellIs" priority="538" operator="equal">
      <formula>"中止,夏休,冬休"</formula>
    </cfRule>
  </conditionalFormatting>
  <conditionalFormatting sqref="C202:AG202">
    <cfRule type="expression" dxfId="516" priority="9">
      <formula>OR(C202=0,C202=C202-DAY(C202)-WEEKDAY(C202-DAY(C202)-5,3)+7*2)</formula>
    </cfRule>
    <cfRule type="expression" dxfId="515" priority="537">
      <formula>OR(C202=0,C202=C202-DAY(C202)-WEEKDAY(C202-DAY(C202)-5,3)+7*4)</formula>
    </cfRule>
  </conditionalFormatting>
  <conditionalFormatting sqref="C222:AG225">
    <cfRule type="cellIs" dxfId="514" priority="535" operator="equal">
      <formula>"雨"</formula>
    </cfRule>
    <cfRule type="cellIs" dxfId="513" priority="536" operator="equal">
      <formula>"休"</formula>
    </cfRule>
  </conditionalFormatting>
  <conditionalFormatting sqref="C220:AG221">
    <cfRule type="cellIs" priority="534" operator="equal">
      <formula>"中止,夏休,冬休"</formula>
    </cfRule>
  </conditionalFormatting>
  <conditionalFormatting sqref="C218:AG218">
    <cfRule type="expression" dxfId="512" priority="8">
      <formula>OR(C218=0,C218=C218-DAY(C218)-WEEKDAY(C218-DAY(C218)-5,3)+7*2)</formula>
    </cfRule>
    <cfRule type="expression" dxfId="511" priority="533">
      <formula>OR(C218=0,C218=C218-DAY(C218)-WEEKDAY(C218-DAY(C218)-5,3)+7*4)</formula>
    </cfRule>
  </conditionalFormatting>
  <conditionalFormatting sqref="C238:AG241">
    <cfRule type="cellIs" dxfId="510" priority="531" operator="equal">
      <formula>"雨"</formula>
    </cfRule>
    <cfRule type="cellIs" dxfId="509" priority="532" operator="equal">
      <formula>"休"</formula>
    </cfRule>
  </conditionalFormatting>
  <conditionalFormatting sqref="C236:AG237">
    <cfRule type="cellIs" priority="530" operator="equal">
      <formula>"中止,夏休,冬休"</formula>
    </cfRule>
  </conditionalFormatting>
  <conditionalFormatting sqref="C234:AG234">
    <cfRule type="expression" dxfId="508" priority="7">
      <formula>OR(C234=0,C234=C234-DAY(C234)-WEEKDAY(C234-DAY(C234)-5,3)+7*2)</formula>
    </cfRule>
    <cfRule type="expression" dxfId="507" priority="529">
      <formula>OR(C234=0,C234=C234-DAY(C234)-WEEKDAY(C234-DAY(C234)-5,3)+7*4)</formula>
    </cfRule>
  </conditionalFormatting>
  <conditionalFormatting sqref="C254:AG257">
    <cfRule type="cellIs" dxfId="506" priority="527" operator="equal">
      <formula>"雨"</formula>
    </cfRule>
    <cfRule type="cellIs" dxfId="505" priority="528" operator="equal">
      <formula>"休"</formula>
    </cfRule>
  </conditionalFormatting>
  <conditionalFormatting sqref="C252:AG253">
    <cfRule type="cellIs" priority="526" operator="equal">
      <formula>"中止,夏休,冬休"</formula>
    </cfRule>
  </conditionalFormatting>
  <conditionalFormatting sqref="C250:AG250">
    <cfRule type="expression" dxfId="504" priority="6">
      <formula>OR(C250=0,C250=C250-DAY(C250)-WEEKDAY(C250-DAY(C250)-5,3)+7*2)</formula>
    </cfRule>
    <cfRule type="expression" dxfId="503" priority="525">
      <formula>OR(C250=0,C250=C250-DAY(C250)-WEEKDAY(C250-DAY(C250)-5,3)+7*4)</formula>
    </cfRule>
  </conditionalFormatting>
  <conditionalFormatting sqref="C270:AG273">
    <cfRule type="cellIs" dxfId="502" priority="523" operator="equal">
      <formula>"雨"</formula>
    </cfRule>
    <cfRule type="cellIs" dxfId="501" priority="524" operator="equal">
      <formula>"休"</formula>
    </cfRule>
  </conditionalFormatting>
  <conditionalFormatting sqref="C268:AG269">
    <cfRule type="cellIs" priority="522" operator="equal">
      <formula>"中止,夏休,冬休"</formula>
    </cfRule>
  </conditionalFormatting>
  <conditionalFormatting sqref="C266:AG266">
    <cfRule type="expression" dxfId="500" priority="5">
      <formula>OR(C266=0,C266=C266-DAY(C266)-WEEKDAY(C266-DAY(C266)-5,3)+7*2)</formula>
    </cfRule>
    <cfRule type="expression" dxfId="499" priority="521">
      <formula>OR(C266=0,C266=C266-DAY(C266)-WEEKDAY(C266-DAY(C266)-5,3)+7*4)</formula>
    </cfRule>
  </conditionalFormatting>
  <conditionalFormatting sqref="C286:AG289">
    <cfRule type="cellIs" dxfId="498" priority="519" operator="equal">
      <formula>"雨"</formula>
    </cfRule>
    <cfRule type="cellIs" dxfId="497" priority="520" operator="equal">
      <formula>"休"</formula>
    </cfRule>
  </conditionalFormatting>
  <conditionalFormatting sqref="C284:AG285">
    <cfRule type="cellIs" priority="518" operator="equal">
      <formula>"中止,夏休,冬休"</formula>
    </cfRule>
  </conditionalFormatting>
  <conditionalFormatting sqref="C282:AG282">
    <cfRule type="expression" dxfId="496" priority="4">
      <formula>OR(C282=0,C282=C282-DAY(C282)-WEEKDAY(C282-DAY(C282)-5,3)+7*2)</formula>
    </cfRule>
    <cfRule type="expression" dxfId="495" priority="517">
      <formula>OR(C282=0,C282=C282-DAY(C282)-WEEKDAY(C282-DAY(C282)-5,3)+7*4)</formula>
    </cfRule>
  </conditionalFormatting>
  <conditionalFormatting sqref="C302:AG305">
    <cfRule type="cellIs" dxfId="494" priority="515" operator="equal">
      <formula>"雨"</formula>
    </cfRule>
    <cfRule type="cellIs" dxfId="493" priority="516" operator="equal">
      <formula>"休"</formula>
    </cfRule>
  </conditionalFormatting>
  <conditionalFormatting sqref="C300:AG301">
    <cfRule type="cellIs" priority="514" operator="equal">
      <formula>"中止,夏休,冬休"</formula>
    </cfRule>
  </conditionalFormatting>
  <conditionalFormatting sqref="C298:AG298">
    <cfRule type="expression" dxfId="492" priority="3">
      <formula>OR(C298=0,C298=C298-DAY(C298)-WEEKDAY(C298-DAY(C298)-5,3)+7*2)</formula>
    </cfRule>
    <cfRule type="expression" dxfId="491" priority="513">
      <formula>OR(C298=0,C298=C298-DAY(C298)-WEEKDAY(C298-DAY(C298)-5,3)+7*4)</formula>
    </cfRule>
  </conditionalFormatting>
  <conditionalFormatting sqref="C318:AG321">
    <cfRule type="cellIs" dxfId="490" priority="511" operator="equal">
      <formula>"雨"</formula>
    </cfRule>
    <cfRule type="cellIs" dxfId="489" priority="512" operator="equal">
      <formula>"休"</formula>
    </cfRule>
  </conditionalFormatting>
  <conditionalFormatting sqref="C316:AG317">
    <cfRule type="cellIs" priority="510" operator="equal">
      <formula>"中止,夏休,冬休"</formula>
    </cfRule>
  </conditionalFormatting>
  <conditionalFormatting sqref="C314:AG314">
    <cfRule type="expression" dxfId="488" priority="2">
      <formula>OR(C314=0,C314=C314-DAY(C314)-WEEKDAY(C314-DAY(C314)-5,3)+7*2)</formula>
    </cfRule>
    <cfRule type="expression" dxfId="487" priority="509">
      <formula>OR(C314=0,C314=C314-DAY(C314)-WEEKDAY(C314-DAY(C314)-5,3)+7*4)</formula>
    </cfRule>
  </conditionalFormatting>
  <conditionalFormatting sqref="C334:AG337">
    <cfRule type="cellIs" dxfId="486" priority="507" operator="equal">
      <formula>"雨"</formula>
    </cfRule>
    <cfRule type="cellIs" dxfId="485" priority="508" operator="equal">
      <formula>"休"</formula>
    </cfRule>
  </conditionalFormatting>
  <conditionalFormatting sqref="C332:AG333">
    <cfRule type="cellIs" priority="506" operator="equal">
      <formula>"中止,夏休,冬休"</formula>
    </cfRule>
  </conditionalFormatting>
  <conditionalFormatting sqref="C330:AG330">
    <cfRule type="expression" dxfId="484" priority="1">
      <formula>OR(C330=0,C330=C330-DAY(C330)-WEEKDAY(C330-DAY(C330)-5,3)+7*2)</formula>
    </cfRule>
    <cfRule type="expression" dxfId="483" priority="505">
      <formula>OR(C330=0,C330=C330-DAY(C330)-WEEKDAY(C330-DAY(C330)-5,3)+7*4)</formula>
    </cfRule>
  </conditionalFormatting>
  <conditionalFormatting sqref="T142:T145">
    <cfRule type="cellIs" dxfId="482" priority="289" operator="equal">
      <formula>"雨"</formula>
    </cfRule>
    <cfRule type="cellIs" dxfId="481" priority="290" operator="equal">
      <formula>"休"</formula>
    </cfRule>
  </conditionalFormatting>
  <conditionalFormatting sqref="AF126:AF129">
    <cfRule type="cellIs" dxfId="480" priority="503" operator="equal">
      <formula>"雨"</formula>
    </cfRule>
    <cfRule type="cellIs" dxfId="479" priority="504" operator="equal">
      <formula>"休"</formula>
    </cfRule>
  </conditionalFormatting>
  <conditionalFormatting sqref="C142:C145">
    <cfRule type="cellIs" dxfId="478" priority="501" operator="equal">
      <formula>"雨"</formula>
    </cfRule>
    <cfRule type="cellIs" dxfId="477" priority="502" operator="equal">
      <formula>"休"</formula>
    </cfRule>
  </conditionalFormatting>
  <conditionalFormatting sqref="Q174:R177">
    <cfRule type="cellIs" dxfId="476" priority="499" operator="equal">
      <formula>"雨"</formula>
    </cfRule>
    <cfRule type="cellIs" dxfId="475" priority="500" operator="equal">
      <formula>"休"</formula>
    </cfRule>
  </conditionalFormatting>
  <conditionalFormatting sqref="J174:K177">
    <cfRule type="cellIs" dxfId="474" priority="497" operator="equal">
      <formula>"雨"</formula>
    </cfRule>
    <cfRule type="cellIs" dxfId="473" priority="498" operator="equal">
      <formula>"休"</formula>
    </cfRule>
  </conditionalFormatting>
  <conditionalFormatting sqref="C174:D177">
    <cfRule type="cellIs" dxfId="472" priority="495" operator="equal">
      <formula>"雨"</formula>
    </cfRule>
    <cfRule type="cellIs" dxfId="471" priority="496" operator="equal">
      <formula>"休"</formula>
    </cfRule>
  </conditionalFormatting>
  <conditionalFormatting sqref="X174:Y177">
    <cfRule type="cellIs" dxfId="470" priority="493" operator="equal">
      <formula>"雨"</formula>
    </cfRule>
    <cfRule type="cellIs" dxfId="469" priority="494" operator="equal">
      <formula>"休"</formula>
    </cfRule>
  </conditionalFormatting>
  <conditionalFormatting sqref="E32:F33">
    <cfRule type="cellIs" dxfId="468" priority="491" operator="equal">
      <formula>"雨"</formula>
    </cfRule>
    <cfRule type="cellIs" dxfId="467" priority="492" operator="equal">
      <formula>"休"</formula>
    </cfRule>
  </conditionalFormatting>
  <conditionalFormatting sqref="F14:F17">
    <cfRule type="cellIs" dxfId="466" priority="95" operator="equal">
      <formula>"雨"</formula>
    </cfRule>
    <cfRule type="cellIs" dxfId="465" priority="96" operator="equal">
      <formula>"休"</formula>
    </cfRule>
  </conditionalFormatting>
  <conditionalFormatting sqref="M14:M17">
    <cfRule type="cellIs" dxfId="464" priority="99" operator="equal">
      <formula>"雨"</formula>
    </cfRule>
    <cfRule type="cellIs" dxfId="463" priority="100" operator="equal">
      <formula>"休"</formula>
    </cfRule>
  </conditionalFormatting>
  <conditionalFormatting sqref="J30:J33">
    <cfRule type="cellIs" dxfId="462" priority="103" operator="equal">
      <formula>"雨"</formula>
    </cfRule>
    <cfRule type="cellIs" dxfId="461" priority="104" operator="equal">
      <formula>"休"</formula>
    </cfRule>
  </conditionalFormatting>
  <conditionalFormatting sqref="Q30:Q33">
    <cfRule type="cellIs" dxfId="460" priority="107" operator="equal">
      <formula>"雨"</formula>
    </cfRule>
    <cfRule type="cellIs" dxfId="459" priority="108" operator="equal">
      <formula>"休"</formula>
    </cfRule>
  </conditionalFormatting>
  <conditionalFormatting sqref="X30:X33">
    <cfRule type="cellIs" dxfId="458" priority="111" operator="equal">
      <formula>"雨"</formula>
    </cfRule>
    <cfRule type="cellIs" dxfId="457" priority="112" operator="equal">
      <formula>"休"</formula>
    </cfRule>
  </conditionalFormatting>
  <conditionalFormatting sqref="AE30:AE33">
    <cfRule type="cellIs" dxfId="456" priority="115" operator="equal">
      <formula>"雨"</formula>
    </cfRule>
    <cfRule type="cellIs" dxfId="455" priority="116" operator="equal">
      <formula>"休"</formula>
    </cfRule>
  </conditionalFormatting>
  <conditionalFormatting sqref="H46:H49">
    <cfRule type="cellIs" dxfId="454" priority="119" operator="equal">
      <formula>"雨"</formula>
    </cfRule>
    <cfRule type="cellIs" dxfId="453" priority="120" operator="equal">
      <formula>"休"</formula>
    </cfRule>
  </conditionalFormatting>
  <conditionalFormatting sqref="E30:F31">
    <cfRule type="cellIs" dxfId="452" priority="489" operator="equal">
      <formula>"雨"</formula>
    </cfRule>
    <cfRule type="cellIs" dxfId="451" priority="490" operator="equal">
      <formula>"休"</formula>
    </cfRule>
  </conditionalFormatting>
  <conditionalFormatting sqref="N30:N33">
    <cfRule type="cellIs" dxfId="450" priority="487" operator="equal">
      <formula>"雨"</formula>
    </cfRule>
    <cfRule type="cellIs" dxfId="449" priority="488" operator="equal">
      <formula>"休"</formula>
    </cfRule>
  </conditionalFormatting>
  <conditionalFormatting sqref="L32:M33">
    <cfRule type="cellIs" dxfId="448" priority="485" operator="equal">
      <formula>"雨"</formula>
    </cfRule>
    <cfRule type="cellIs" dxfId="447" priority="486" operator="equal">
      <formula>"休"</formula>
    </cfRule>
  </conditionalFormatting>
  <conditionalFormatting sqref="L30:M31">
    <cfRule type="cellIs" dxfId="446" priority="483" operator="equal">
      <formula>"雨"</formula>
    </cfRule>
    <cfRule type="cellIs" dxfId="445" priority="484" operator="equal">
      <formula>"休"</formula>
    </cfRule>
  </conditionalFormatting>
  <conditionalFormatting sqref="T30:T33">
    <cfRule type="cellIs" dxfId="444" priority="481" operator="equal">
      <formula>"雨"</formula>
    </cfRule>
    <cfRule type="cellIs" dxfId="443" priority="482" operator="equal">
      <formula>"休"</formula>
    </cfRule>
  </conditionalFormatting>
  <conditionalFormatting sqref="S32:S33">
    <cfRule type="cellIs" dxfId="442" priority="479" operator="equal">
      <formula>"雨"</formula>
    </cfRule>
    <cfRule type="cellIs" dxfId="441" priority="480" operator="equal">
      <formula>"休"</formula>
    </cfRule>
  </conditionalFormatting>
  <conditionalFormatting sqref="S30:S31">
    <cfRule type="cellIs" dxfId="440" priority="477" operator="equal">
      <formula>"雨"</formula>
    </cfRule>
    <cfRule type="cellIs" dxfId="439" priority="478" operator="equal">
      <formula>"休"</formula>
    </cfRule>
  </conditionalFormatting>
  <conditionalFormatting sqref="AB30:AB33">
    <cfRule type="cellIs" dxfId="438" priority="475" operator="equal">
      <formula>"雨"</formula>
    </cfRule>
    <cfRule type="cellIs" dxfId="437" priority="476" operator="equal">
      <formula>"休"</formula>
    </cfRule>
  </conditionalFormatting>
  <conditionalFormatting sqref="Z32:AA33">
    <cfRule type="cellIs" dxfId="436" priority="473" operator="equal">
      <formula>"雨"</formula>
    </cfRule>
    <cfRule type="cellIs" dxfId="435" priority="474" operator="equal">
      <formula>"休"</formula>
    </cfRule>
  </conditionalFormatting>
  <conditionalFormatting sqref="Z30:AA31">
    <cfRule type="cellIs" dxfId="434" priority="471" operator="equal">
      <formula>"雨"</formula>
    </cfRule>
    <cfRule type="cellIs" dxfId="433" priority="472" operator="equal">
      <formula>"休"</formula>
    </cfRule>
  </conditionalFormatting>
  <conditionalFormatting sqref="K46:K49">
    <cfRule type="cellIs" dxfId="432" priority="469" operator="equal">
      <formula>"雨"</formula>
    </cfRule>
    <cfRule type="cellIs" dxfId="431" priority="470" operator="equal">
      <formula>"休"</formula>
    </cfRule>
  </conditionalFormatting>
  <conditionalFormatting sqref="J48:J49">
    <cfRule type="cellIs" dxfId="430" priority="467" operator="equal">
      <formula>"雨"</formula>
    </cfRule>
    <cfRule type="cellIs" dxfId="429" priority="468" operator="equal">
      <formula>"休"</formula>
    </cfRule>
  </conditionalFormatting>
  <conditionalFormatting sqref="J46:J47">
    <cfRule type="cellIs" dxfId="428" priority="465" operator="equal">
      <formula>"雨"</formula>
    </cfRule>
    <cfRule type="cellIs" dxfId="427" priority="466" operator="equal">
      <formula>"休"</formula>
    </cfRule>
  </conditionalFormatting>
  <conditionalFormatting sqref="R46:R49">
    <cfRule type="cellIs" dxfId="426" priority="463" operator="equal">
      <formula>"雨"</formula>
    </cfRule>
    <cfRule type="cellIs" dxfId="425" priority="464" operator="equal">
      <formula>"休"</formula>
    </cfRule>
  </conditionalFormatting>
  <conditionalFormatting sqref="Q48:Q49">
    <cfRule type="cellIs" dxfId="424" priority="461" operator="equal">
      <formula>"雨"</formula>
    </cfRule>
    <cfRule type="cellIs" dxfId="423" priority="462" operator="equal">
      <formula>"休"</formula>
    </cfRule>
  </conditionalFormatting>
  <conditionalFormatting sqref="Q46:Q47">
    <cfRule type="cellIs" dxfId="422" priority="459" operator="equal">
      <formula>"雨"</formula>
    </cfRule>
    <cfRule type="cellIs" dxfId="421" priority="460" operator="equal">
      <formula>"休"</formula>
    </cfRule>
  </conditionalFormatting>
  <conditionalFormatting sqref="Y46:Y49">
    <cfRule type="cellIs" dxfId="420" priority="457" operator="equal">
      <formula>"雨"</formula>
    </cfRule>
    <cfRule type="cellIs" dxfId="419" priority="458" operator="equal">
      <formula>"休"</formula>
    </cfRule>
  </conditionalFormatting>
  <conditionalFormatting sqref="X48:X49">
    <cfRule type="cellIs" dxfId="418" priority="455" operator="equal">
      <formula>"雨"</formula>
    </cfRule>
    <cfRule type="cellIs" dxfId="417" priority="456" operator="equal">
      <formula>"休"</formula>
    </cfRule>
  </conditionalFormatting>
  <conditionalFormatting sqref="X46:X47">
    <cfRule type="cellIs" dxfId="416" priority="453" operator="equal">
      <formula>"雨"</formula>
    </cfRule>
    <cfRule type="cellIs" dxfId="415" priority="454" operator="equal">
      <formula>"休"</formula>
    </cfRule>
  </conditionalFormatting>
  <conditionalFormatting sqref="AF46:AF49">
    <cfRule type="cellIs" dxfId="414" priority="451" operator="equal">
      <formula>"雨"</formula>
    </cfRule>
    <cfRule type="cellIs" dxfId="413" priority="452" operator="equal">
      <formula>"休"</formula>
    </cfRule>
  </conditionalFormatting>
  <conditionalFormatting sqref="AE48:AE49">
    <cfRule type="cellIs" dxfId="412" priority="449" operator="equal">
      <formula>"雨"</formula>
    </cfRule>
    <cfRule type="cellIs" dxfId="411" priority="450" operator="equal">
      <formula>"休"</formula>
    </cfRule>
  </conditionalFormatting>
  <conditionalFormatting sqref="AE46:AE47">
    <cfRule type="cellIs" dxfId="410" priority="447" operator="equal">
      <formula>"雨"</formula>
    </cfRule>
    <cfRule type="cellIs" dxfId="409" priority="448" operator="equal">
      <formula>"休"</formula>
    </cfRule>
  </conditionalFormatting>
  <conditionalFormatting sqref="H64:H65">
    <cfRule type="cellIs" dxfId="408" priority="445" operator="equal">
      <formula>"雨"</formula>
    </cfRule>
    <cfRule type="cellIs" dxfId="407" priority="446" operator="equal">
      <formula>"休"</formula>
    </cfRule>
  </conditionalFormatting>
  <conditionalFormatting sqref="H62:H63">
    <cfRule type="cellIs" dxfId="406" priority="443" operator="equal">
      <formula>"雨"</formula>
    </cfRule>
    <cfRule type="cellIs" dxfId="405" priority="444" operator="equal">
      <formula>"休"</formula>
    </cfRule>
  </conditionalFormatting>
  <conditionalFormatting sqref="O64:O65">
    <cfRule type="cellIs" dxfId="404" priority="441" operator="equal">
      <formula>"雨"</formula>
    </cfRule>
    <cfRule type="cellIs" dxfId="403" priority="442" operator="equal">
      <formula>"休"</formula>
    </cfRule>
  </conditionalFormatting>
  <conditionalFormatting sqref="O62:O63">
    <cfRule type="cellIs" dxfId="402" priority="439" operator="equal">
      <formula>"雨"</formula>
    </cfRule>
    <cfRule type="cellIs" dxfId="401" priority="440" operator="equal">
      <formula>"休"</formula>
    </cfRule>
  </conditionalFormatting>
  <conditionalFormatting sqref="AC64:AC65">
    <cfRule type="cellIs" dxfId="400" priority="437" operator="equal">
      <formula>"雨"</formula>
    </cfRule>
    <cfRule type="cellIs" dxfId="399" priority="438" operator="equal">
      <formula>"休"</formula>
    </cfRule>
  </conditionalFormatting>
  <conditionalFormatting sqref="AC62:AC63">
    <cfRule type="cellIs" dxfId="398" priority="435" operator="equal">
      <formula>"雨"</formula>
    </cfRule>
    <cfRule type="cellIs" dxfId="397" priority="436" operator="equal">
      <formula>"休"</formula>
    </cfRule>
  </conditionalFormatting>
  <conditionalFormatting sqref="V64:V65">
    <cfRule type="cellIs" dxfId="396" priority="433" operator="equal">
      <formula>"雨"</formula>
    </cfRule>
    <cfRule type="cellIs" dxfId="395" priority="434" operator="equal">
      <formula>"休"</formula>
    </cfRule>
  </conditionalFormatting>
  <conditionalFormatting sqref="V62:V63">
    <cfRule type="cellIs" dxfId="394" priority="431" operator="equal">
      <formula>"雨"</formula>
    </cfRule>
    <cfRule type="cellIs" dxfId="393" priority="432" operator="equal">
      <formula>"休"</formula>
    </cfRule>
  </conditionalFormatting>
  <conditionalFormatting sqref="F78:F81">
    <cfRule type="cellIs" dxfId="392" priority="429" operator="equal">
      <formula>"雨"</formula>
    </cfRule>
    <cfRule type="cellIs" dxfId="391" priority="430" operator="equal">
      <formula>"休"</formula>
    </cfRule>
  </conditionalFormatting>
  <conditionalFormatting sqref="E80:E81">
    <cfRule type="cellIs" dxfId="390" priority="427" operator="equal">
      <formula>"雨"</formula>
    </cfRule>
    <cfRule type="cellIs" dxfId="389" priority="428" operator="equal">
      <formula>"休"</formula>
    </cfRule>
  </conditionalFormatting>
  <conditionalFormatting sqref="E78:E79">
    <cfRule type="cellIs" dxfId="388" priority="425" operator="equal">
      <formula>"雨"</formula>
    </cfRule>
    <cfRule type="cellIs" dxfId="387" priority="426" operator="equal">
      <formula>"休"</formula>
    </cfRule>
  </conditionalFormatting>
  <conditionalFormatting sqref="T78:T81">
    <cfRule type="cellIs" dxfId="386" priority="423" operator="equal">
      <formula>"雨"</formula>
    </cfRule>
    <cfRule type="cellIs" dxfId="385" priority="424" operator="equal">
      <formula>"休"</formula>
    </cfRule>
  </conditionalFormatting>
  <conditionalFormatting sqref="S80:S81">
    <cfRule type="cellIs" dxfId="384" priority="421" operator="equal">
      <formula>"雨"</formula>
    </cfRule>
    <cfRule type="cellIs" dxfId="383" priority="422" operator="equal">
      <formula>"休"</formula>
    </cfRule>
  </conditionalFormatting>
  <conditionalFormatting sqref="S78:S79">
    <cfRule type="cellIs" dxfId="382" priority="419" operator="equal">
      <formula>"雨"</formula>
    </cfRule>
    <cfRule type="cellIs" dxfId="381" priority="420" operator="equal">
      <formula>"休"</formula>
    </cfRule>
  </conditionalFormatting>
  <conditionalFormatting sqref="M78:M81">
    <cfRule type="cellIs" dxfId="380" priority="417" operator="equal">
      <formula>"雨"</formula>
    </cfRule>
    <cfRule type="cellIs" dxfId="379" priority="418" operator="equal">
      <formula>"休"</formula>
    </cfRule>
  </conditionalFormatting>
  <conditionalFormatting sqref="L80:L81">
    <cfRule type="cellIs" dxfId="378" priority="415" operator="equal">
      <formula>"雨"</formula>
    </cfRule>
    <cfRule type="cellIs" dxfId="377" priority="416" operator="equal">
      <formula>"休"</formula>
    </cfRule>
  </conditionalFormatting>
  <conditionalFormatting sqref="L78:L79">
    <cfRule type="cellIs" dxfId="376" priority="413" operator="equal">
      <formula>"雨"</formula>
    </cfRule>
    <cfRule type="cellIs" dxfId="375" priority="414" operator="equal">
      <formula>"休"</formula>
    </cfRule>
  </conditionalFormatting>
  <conditionalFormatting sqref="AA78:AA81">
    <cfRule type="cellIs" dxfId="374" priority="411" operator="equal">
      <formula>"雨"</formula>
    </cfRule>
    <cfRule type="cellIs" dxfId="373" priority="412" operator="equal">
      <formula>"休"</formula>
    </cfRule>
  </conditionalFormatting>
  <conditionalFormatting sqref="Z80:Z81">
    <cfRule type="cellIs" dxfId="372" priority="409" operator="equal">
      <formula>"雨"</formula>
    </cfRule>
    <cfRule type="cellIs" dxfId="371" priority="410" operator="equal">
      <formula>"休"</formula>
    </cfRule>
  </conditionalFormatting>
  <conditionalFormatting sqref="Z78:Z79">
    <cfRule type="cellIs" dxfId="370" priority="407" operator="equal">
      <formula>"雨"</formula>
    </cfRule>
    <cfRule type="cellIs" dxfId="369" priority="408" operator="equal">
      <formula>"休"</formula>
    </cfRule>
  </conditionalFormatting>
  <conditionalFormatting sqref="J94:J97">
    <cfRule type="cellIs" dxfId="368" priority="405" operator="equal">
      <formula>"雨"</formula>
    </cfRule>
    <cfRule type="cellIs" dxfId="367" priority="406" operator="equal">
      <formula>"休"</formula>
    </cfRule>
  </conditionalFormatting>
  <conditionalFormatting sqref="I96:I97">
    <cfRule type="cellIs" dxfId="366" priority="403" operator="equal">
      <formula>"雨"</formula>
    </cfRule>
    <cfRule type="cellIs" dxfId="365" priority="404" operator="equal">
      <formula>"休"</formula>
    </cfRule>
  </conditionalFormatting>
  <conditionalFormatting sqref="I94:I95">
    <cfRule type="cellIs" dxfId="364" priority="401" operator="equal">
      <formula>"雨"</formula>
    </cfRule>
    <cfRule type="cellIs" dxfId="363" priority="402" operator="equal">
      <formula>"休"</formula>
    </cfRule>
  </conditionalFormatting>
  <conditionalFormatting sqref="Q94:Q97">
    <cfRule type="cellIs" dxfId="362" priority="399" operator="equal">
      <formula>"雨"</formula>
    </cfRule>
    <cfRule type="cellIs" dxfId="361" priority="400" operator="equal">
      <formula>"休"</formula>
    </cfRule>
  </conditionalFormatting>
  <conditionalFormatting sqref="P96:P97">
    <cfRule type="cellIs" dxfId="360" priority="397" operator="equal">
      <formula>"雨"</formula>
    </cfRule>
    <cfRule type="cellIs" dxfId="359" priority="398" operator="equal">
      <formula>"休"</formula>
    </cfRule>
  </conditionalFormatting>
  <conditionalFormatting sqref="P94:P95">
    <cfRule type="cellIs" dxfId="358" priority="395" operator="equal">
      <formula>"雨"</formula>
    </cfRule>
    <cfRule type="cellIs" dxfId="357" priority="396" operator="equal">
      <formula>"休"</formula>
    </cfRule>
  </conditionalFormatting>
  <conditionalFormatting sqref="X94:X97">
    <cfRule type="cellIs" dxfId="356" priority="393" operator="equal">
      <formula>"雨"</formula>
    </cfRule>
    <cfRule type="cellIs" dxfId="355" priority="394" operator="equal">
      <formula>"休"</formula>
    </cfRule>
  </conditionalFormatting>
  <conditionalFormatting sqref="W96:W97">
    <cfRule type="cellIs" dxfId="354" priority="391" operator="equal">
      <formula>"雨"</formula>
    </cfRule>
    <cfRule type="cellIs" dxfId="353" priority="392" operator="equal">
      <formula>"休"</formula>
    </cfRule>
  </conditionalFormatting>
  <conditionalFormatting sqref="W94:W95">
    <cfRule type="cellIs" dxfId="352" priority="389" operator="equal">
      <formula>"雨"</formula>
    </cfRule>
    <cfRule type="cellIs" dxfId="351" priority="390" operator="equal">
      <formula>"休"</formula>
    </cfRule>
  </conditionalFormatting>
  <conditionalFormatting sqref="AE94:AE97">
    <cfRule type="cellIs" dxfId="350" priority="387" operator="equal">
      <formula>"雨"</formula>
    </cfRule>
    <cfRule type="cellIs" dxfId="349" priority="388" operator="equal">
      <formula>"休"</formula>
    </cfRule>
  </conditionalFormatting>
  <conditionalFormatting sqref="AD96:AD97">
    <cfRule type="cellIs" dxfId="348" priority="385" operator="equal">
      <formula>"雨"</formula>
    </cfRule>
    <cfRule type="cellIs" dxfId="347" priority="386" operator="equal">
      <formula>"休"</formula>
    </cfRule>
  </conditionalFormatting>
  <conditionalFormatting sqref="AD94:AD95">
    <cfRule type="cellIs" dxfId="346" priority="383" operator="equal">
      <formula>"雨"</formula>
    </cfRule>
    <cfRule type="cellIs" dxfId="345" priority="384" operator="equal">
      <formula>"休"</formula>
    </cfRule>
  </conditionalFormatting>
  <conditionalFormatting sqref="H110:H113">
    <cfRule type="cellIs" dxfId="344" priority="381" operator="equal">
      <formula>"雨"</formula>
    </cfRule>
    <cfRule type="cellIs" dxfId="343" priority="382" operator="equal">
      <formula>"休"</formula>
    </cfRule>
  </conditionalFormatting>
  <conditionalFormatting sqref="G112:G113">
    <cfRule type="cellIs" dxfId="342" priority="379" operator="equal">
      <formula>"雨"</formula>
    </cfRule>
    <cfRule type="cellIs" dxfId="341" priority="380" operator="equal">
      <formula>"休"</formula>
    </cfRule>
  </conditionalFormatting>
  <conditionalFormatting sqref="G110:G111">
    <cfRule type="cellIs" dxfId="340" priority="377" operator="equal">
      <formula>"雨"</formula>
    </cfRule>
    <cfRule type="cellIs" dxfId="339" priority="378" operator="equal">
      <formula>"休"</formula>
    </cfRule>
  </conditionalFormatting>
  <conditionalFormatting sqref="O110:O113">
    <cfRule type="cellIs" dxfId="338" priority="375" operator="equal">
      <formula>"雨"</formula>
    </cfRule>
    <cfRule type="cellIs" dxfId="337" priority="376" operator="equal">
      <formula>"休"</formula>
    </cfRule>
  </conditionalFormatting>
  <conditionalFormatting sqref="N112:N113">
    <cfRule type="cellIs" dxfId="336" priority="373" operator="equal">
      <formula>"雨"</formula>
    </cfRule>
    <cfRule type="cellIs" dxfId="335" priority="374" operator="equal">
      <formula>"休"</formula>
    </cfRule>
  </conditionalFormatting>
  <conditionalFormatting sqref="N110:N111">
    <cfRule type="cellIs" dxfId="334" priority="371" operator="equal">
      <formula>"雨"</formula>
    </cfRule>
    <cfRule type="cellIs" dxfId="333" priority="372" operator="equal">
      <formula>"休"</formula>
    </cfRule>
  </conditionalFormatting>
  <conditionalFormatting sqref="V110:V113">
    <cfRule type="cellIs" dxfId="332" priority="369" operator="equal">
      <formula>"雨"</formula>
    </cfRule>
    <cfRule type="cellIs" dxfId="331" priority="370" operator="equal">
      <formula>"休"</formula>
    </cfRule>
  </conditionalFormatting>
  <conditionalFormatting sqref="U112:U113">
    <cfRule type="cellIs" dxfId="330" priority="367" operator="equal">
      <formula>"雨"</formula>
    </cfRule>
    <cfRule type="cellIs" dxfId="329" priority="368" operator="equal">
      <formula>"休"</formula>
    </cfRule>
  </conditionalFormatting>
  <conditionalFormatting sqref="U110:U111">
    <cfRule type="cellIs" dxfId="328" priority="365" operator="equal">
      <formula>"雨"</formula>
    </cfRule>
    <cfRule type="cellIs" dxfId="327" priority="366" operator="equal">
      <formula>"休"</formula>
    </cfRule>
  </conditionalFormatting>
  <conditionalFormatting sqref="AC110:AC113">
    <cfRule type="cellIs" dxfId="326" priority="363" operator="equal">
      <formula>"雨"</formula>
    </cfRule>
    <cfRule type="cellIs" dxfId="325" priority="364" operator="equal">
      <formula>"休"</formula>
    </cfRule>
  </conditionalFormatting>
  <conditionalFormatting sqref="AB112:AB113">
    <cfRule type="cellIs" dxfId="324" priority="361" operator="equal">
      <formula>"雨"</formula>
    </cfRule>
    <cfRule type="cellIs" dxfId="323" priority="362" operator="equal">
      <formula>"休"</formula>
    </cfRule>
  </conditionalFormatting>
  <conditionalFormatting sqref="AB110:AB111">
    <cfRule type="cellIs" dxfId="322" priority="359" operator="equal">
      <formula>"雨"</formula>
    </cfRule>
    <cfRule type="cellIs" dxfId="321" priority="360" operator="equal">
      <formula>"休"</formula>
    </cfRule>
  </conditionalFormatting>
  <conditionalFormatting sqref="E126:E129">
    <cfRule type="cellIs" dxfId="320" priority="357" operator="equal">
      <formula>"雨"</formula>
    </cfRule>
    <cfRule type="cellIs" dxfId="319" priority="358" operator="equal">
      <formula>"休"</formula>
    </cfRule>
  </conditionalFormatting>
  <conditionalFormatting sqref="D128:D129">
    <cfRule type="cellIs" dxfId="318" priority="355" operator="equal">
      <formula>"雨"</formula>
    </cfRule>
    <cfRule type="cellIs" dxfId="317" priority="356" operator="equal">
      <formula>"休"</formula>
    </cfRule>
  </conditionalFormatting>
  <conditionalFormatting sqref="D126:D127">
    <cfRule type="cellIs" dxfId="316" priority="353" operator="equal">
      <formula>"雨"</formula>
    </cfRule>
    <cfRule type="cellIs" dxfId="315" priority="354" operator="equal">
      <formula>"休"</formula>
    </cfRule>
  </conditionalFormatting>
  <conditionalFormatting sqref="L126:L129">
    <cfRule type="cellIs" dxfId="314" priority="351" operator="equal">
      <formula>"雨"</formula>
    </cfRule>
    <cfRule type="cellIs" dxfId="313" priority="352" operator="equal">
      <formula>"休"</formula>
    </cfRule>
  </conditionalFormatting>
  <conditionalFormatting sqref="K128:K129">
    <cfRule type="cellIs" dxfId="312" priority="349" operator="equal">
      <formula>"雨"</formula>
    </cfRule>
    <cfRule type="cellIs" dxfId="311" priority="350" operator="equal">
      <formula>"休"</formula>
    </cfRule>
  </conditionalFormatting>
  <conditionalFormatting sqref="K126:K127">
    <cfRule type="cellIs" dxfId="310" priority="347" operator="equal">
      <formula>"雨"</formula>
    </cfRule>
    <cfRule type="cellIs" dxfId="309" priority="348" operator="equal">
      <formula>"休"</formula>
    </cfRule>
  </conditionalFormatting>
  <conditionalFormatting sqref="S126:S129">
    <cfRule type="cellIs" dxfId="308" priority="345" operator="equal">
      <formula>"雨"</formula>
    </cfRule>
    <cfRule type="cellIs" dxfId="307" priority="346" operator="equal">
      <formula>"休"</formula>
    </cfRule>
  </conditionalFormatting>
  <conditionalFormatting sqref="R128:R129">
    <cfRule type="cellIs" dxfId="306" priority="343" operator="equal">
      <formula>"雨"</formula>
    </cfRule>
    <cfRule type="cellIs" dxfId="305" priority="344" operator="equal">
      <formula>"休"</formula>
    </cfRule>
  </conditionalFormatting>
  <conditionalFormatting sqref="R126:R127">
    <cfRule type="cellIs" dxfId="304" priority="341" operator="equal">
      <formula>"雨"</formula>
    </cfRule>
    <cfRule type="cellIs" dxfId="303" priority="342" operator="equal">
      <formula>"休"</formula>
    </cfRule>
  </conditionalFormatting>
  <conditionalFormatting sqref="Z126:Z129">
    <cfRule type="cellIs" dxfId="302" priority="339" operator="equal">
      <formula>"雨"</formula>
    </cfRule>
    <cfRule type="cellIs" dxfId="301" priority="340" operator="equal">
      <formula>"休"</formula>
    </cfRule>
  </conditionalFormatting>
  <conditionalFormatting sqref="Y128:Y129">
    <cfRule type="cellIs" dxfId="300" priority="337" operator="equal">
      <formula>"雨"</formula>
    </cfRule>
    <cfRule type="cellIs" dxfId="299" priority="338" operator="equal">
      <formula>"休"</formula>
    </cfRule>
  </conditionalFormatting>
  <conditionalFormatting sqref="Y126:Y127">
    <cfRule type="cellIs" dxfId="298" priority="335" operator="equal">
      <formula>"雨"</formula>
    </cfRule>
    <cfRule type="cellIs" dxfId="297" priority="336" operator="equal">
      <formula>"休"</formula>
    </cfRule>
  </conditionalFormatting>
  <conditionalFormatting sqref="I144:I145">
    <cfRule type="cellIs" dxfId="296" priority="333" operator="equal">
      <formula>"雨"</formula>
    </cfRule>
    <cfRule type="cellIs" dxfId="295" priority="334" operator="equal">
      <formula>"休"</formula>
    </cfRule>
  </conditionalFormatting>
  <conditionalFormatting sqref="I142:I143">
    <cfRule type="cellIs" dxfId="294" priority="331" operator="equal">
      <formula>"雨"</formula>
    </cfRule>
    <cfRule type="cellIs" dxfId="293" priority="332" operator="equal">
      <formula>"休"</formula>
    </cfRule>
  </conditionalFormatting>
  <conditionalFormatting sqref="P144:P145">
    <cfRule type="cellIs" dxfId="292" priority="329" operator="equal">
      <formula>"雨"</formula>
    </cfRule>
    <cfRule type="cellIs" dxfId="291" priority="330" operator="equal">
      <formula>"休"</formula>
    </cfRule>
  </conditionalFormatting>
  <conditionalFormatting sqref="P142:P143">
    <cfRule type="cellIs" dxfId="290" priority="327" operator="equal">
      <formula>"雨"</formula>
    </cfRule>
    <cfRule type="cellIs" dxfId="289" priority="328" operator="equal">
      <formula>"休"</formula>
    </cfRule>
  </conditionalFormatting>
  <conditionalFormatting sqref="W144:W145">
    <cfRule type="cellIs" dxfId="288" priority="325" operator="equal">
      <formula>"雨"</formula>
    </cfRule>
    <cfRule type="cellIs" dxfId="287" priority="326" operator="equal">
      <formula>"休"</formula>
    </cfRule>
  </conditionalFormatting>
  <conditionalFormatting sqref="W142:W143">
    <cfRule type="cellIs" dxfId="286" priority="323" operator="equal">
      <formula>"雨"</formula>
    </cfRule>
    <cfRule type="cellIs" dxfId="285" priority="324" operator="equal">
      <formula>"休"</formula>
    </cfRule>
  </conditionalFormatting>
  <conditionalFormatting sqref="AE142:AE145">
    <cfRule type="cellIs" dxfId="284" priority="321" operator="equal">
      <formula>"雨"</formula>
    </cfRule>
    <cfRule type="cellIs" dxfId="283" priority="322" operator="equal">
      <formula>"休"</formula>
    </cfRule>
  </conditionalFormatting>
  <conditionalFormatting sqref="AD144:AD145">
    <cfRule type="cellIs" dxfId="282" priority="319" operator="equal">
      <formula>"雨"</formula>
    </cfRule>
    <cfRule type="cellIs" dxfId="281" priority="320" operator="equal">
      <formula>"休"</formula>
    </cfRule>
  </conditionalFormatting>
  <conditionalFormatting sqref="AD142:AD143">
    <cfRule type="cellIs" dxfId="280" priority="317" operator="equal">
      <formula>"雨"</formula>
    </cfRule>
    <cfRule type="cellIs" dxfId="279" priority="318" operator="equal">
      <formula>"休"</formula>
    </cfRule>
  </conditionalFormatting>
  <conditionalFormatting sqref="G158:G161">
    <cfRule type="cellIs" dxfId="278" priority="315" operator="equal">
      <formula>"雨"</formula>
    </cfRule>
    <cfRule type="cellIs" dxfId="277" priority="316" operator="equal">
      <formula>"休"</formula>
    </cfRule>
  </conditionalFormatting>
  <conditionalFormatting sqref="F160:F161">
    <cfRule type="cellIs" dxfId="276" priority="313" operator="equal">
      <formula>"雨"</formula>
    </cfRule>
    <cfRule type="cellIs" dxfId="275" priority="314" operator="equal">
      <formula>"休"</formula>
    </cfRule>
  </conditionalFormatting>
  <conditionalFormatting sqref="F158:F159">
    <cfRule type="cellIs" dxfId="274" priority="311" operator="equal">
      <formula>"雨"</formula>
    </cfRule>
    <cfRule type="cellIs" dxfId="273" priority="312" operator="equal">
      <formula>"休"</formula>
    </cfRule>
  </conditionalFormatting>
  <conditionalFormatting sqref="N158:N161">
    <cfRule type="cellIs" dxfId="272" priority="309" operator="equal">
      <formula>"雨"</formula>
    </cfRule>
    <cfRule type="cellIs" dxfId="271" priority="310" operator="equal">
      <formula>"休"</formula>
    </cfRule>
  </conditionalFormatting>
  <conditionalFormatting sqref="M160:M161">
    <cfRule type="cellIs" dxfId="270" priority="307" operator="equal">
      <formula>"雨"</formula>
    </cfRule>
    <cfRule type="cellIs" dxfId="269" priority="308" operator="equal">
      <formula>"休"</formula>
    </cfRule>
  </conditionalFormatting>
  <conditionalFormatting sqref="M158:M159">
    <cfRule type="cellIs" dxfId="268" priority="305" operator="equal">
      <formula>"雨"</formula>
    </cfRule>
    <cfRule type="cellIs" dxfId="267" priority="306" operator="equal">
      <formula>"休"</formula>
    </cfRule>
  </conditionalFormatting>
  <conditionalFormatting sqref="U158:U161">
    <cfRule type="cellIs" dxfId="266" priority="303" operator="equal">
      <formula>"雨"</formula>
    </cfRule>
    <cfRule type="cellIs" dxfId="265" priority="304" operator="equal">
      <formula>"休"</formula>
    </cfRule>
  </conditionalFormatting>
  <conditionalFormatting sqref="T160:T161">
    <cfRule type="cellIs" dxfId="264" priority="301" operator="equal">
      <formula>"雨"</formula>
    </cfRule>
    <cfRule type="cellIs" dxfId="263" priority="302" operator="equal">
      <formula>"休"</formula>
    </cfRule>
  </conditionalFormatting>
  <conditionalFormatting sqref="T158:T159">
    <cfRule type="cellIs" dxfId="262" priority="299" operator="equal">
      <formula>"雨"</formula>
    </cfRule>
    <cfRule type="cellIs" dxfId="261" priority="300" operator="equal">
      <formula>"休"</formula>
    </cfRule>
  </conditionalFormatting>
  <conditionalFormatting sqref="AB158:AB161">
    <cfRule type="cellIs" dxfId="260" priority="297" operator="equal">
      <formula>"雨"</formula>
    </cfRule>
    <cfRule type="cellIs" dxfId="259" priority="298" operator="equal">
      <formula>"休"</formula>
    </cfRule>
  </conditionalFormatting>
  <conditionalFormatting sqref="AA160:AA161">
    <cfRule type="cellIs" dxfId="258" priority="295" operator="equal">
      <formula>"雨"</formula>
    </cfRule>
    <cfRule type="cellIs" dxfId="257" priority="296" operator="equal">
      <formula>"休"</formula>
    </cfRule>
  </conditionalFormatting>
  <conditionalFormatting sqref="AA158:AA159">
    <cfRule type="cellIs" dxfId="256" priority="293" operator="equal">
      <formula>"雨"</formula>
    </cfRule>
    <cfRule type="cellIs" dxfId="255" priority="294" operator="equal">
      <formula>"休"</formula>
    </cfRule>
  </conditionalFormatting>
  <conditionalFormatting sqref="AB142:AB145">
    <cfRule type="cellIs" dxfId="254" priority="287" operator="equal">
      <formula>"雨"</formula>
    </cfRule>
    <cfRule type="cellIs" dxfId="253" priority="288" operator="equal">
      <formula>"休"</formula>
    </cfRule>
  </conditionalFormatting>
  <conditionalFormatting sqref="AA142:AA145">
    <cfRule type="cellIs" dxfId="252" priority="285" operator="equal">
      <formula>"雨"</formula>
    </cfRule>
    <cfRule type="cellIs" dxfId="251" priority="286" operator="equal">
      <formula>"休"</formula>
    </cfRule>
  </conditionalFormatting>
  <conditionalFormatting sqref="H30:I33">
    <cfRule type="cellIs" dxfId="250" priority="283" operator="equal">
      <formula>"雨"</formula>
    </cfRule>
    <cfRule type="cellIs" dxfId="249" priority="284" operator="equal">
      <formula>"休"</formula>
    </cfRule>
  </conditionalFormatting>
  <conditionalFormatting sqref="O30:P33">
    <cfRule type="cellIs" dxfId="248" priority="281" operator="equal">
      <formula>"雨"</formula>
    </cfRule>
    <cfRule type="cellIs" dxfId="247" priority="282" operator="equal">
      <formula>"休"</formula>
    </cfRule>
  </conditionalFormatting>
  <conditionalFormatting sqref="I62:J65">
    <cfRule type="cellIs" dxfId="246" priority="267" operator="equal">
      <formula>"雨"</formula>
    </cfRule>
    <cfRule type="cellIs" dxfId="245" priority="268" operator="equal">
      <formula>"休"</formula>
    </cfRule>
  </conditionalFormatting>
  <conditionalFormatting sqref="P62:Q65">
    <cfRule type="cellIs" dxfId="244" priority="265" operator="equal">
      <formula>"雨"</formula>
    </cfRule>
    <cfRule type="cellIs" dxfId="243" priority="266" operator="equal">
      <formula>"休"</formula>
    </cfRule>
  </conditionalFormatting>
  <conditionalFormatting sqref="G78:H81">
    <cfRule type="cellIs" dxfId="242" priority="259" operator="equal">
      <formula>"雨"</formula>
    </cfRule>
    <cfRule type="cellIs" dxfId="241" priority="260" operator="equal">
      <formula>"休"</formula>
    </cfRule>
  </conditionalFormatting>
  <conditionalFormatting sqref="N78:O81">
    <cfRule type="cellIs" dxfId="240" priority="257" operator="equal">
      <formula>"雨"</formula>
    </cfRule>
    <cfRule type="cellIs" dxfId="239" priority="258" operator="equal">
      <formula>"休"</formula>
    </cfRule>
  </conditionalFormatting>
  <conditionalFormatting sqref="W62:X65">
    <cfRule type="cellIs" dxfId="238" priority="263" operator="equal">
      <formula>"雨"</formula>
    </cfRule>
    <cfRule type="cellIs" dxfId="237" priority="264" operator="equal">
      <formula>"休"</formula>
    </cfRule>
  </conditionalFormatting>
  <conditionalFormatting sqref="AD62:AE65">
    <cfRule type="cellIs" dxfId="236" priority="261" operator="equal">
      <formula>"雨"</formula>
    </cfRule>
    <cfRule type="cellIs" dxfId="235" priority="262" operator="equal">
      <formula>"休"</formula>
    </cfRule>
  </conditionalFormatting>
  <conditionalFormatting sqref="R94:S97">
    <cfRule type="cellIs" dxfId="234" priority="247" operator="equal">
      <formula>"雨"</formula>
    </cfRule>
    <cfRule type="cellIs" dxfId="233" priority="248" operator="equal">
      <formula>"休"</formula>
    </cfRule>
  </conditionalFormatting>
  <conditionalFormatting sqref="Y94:Z97">
    <cfRule type="cellIs" dxfId="232" priority="245" operator="equal">
      <formula>"雨"</formula>
    </cfRule>
    <cfRule type="cellIs" dxfId="231" priority="246" operator="equal">
      <formula>"休"</formula>
    </cfRule>
  </conditionalFormatting>
  <conditionalFormatting sqref="W110:X113">
    <cfRule type="cellIs" dxfId="230" priority="239" operator="equal">
      <formula>"雨"</formula>
    </cfRule>
    <cfRule type="cellIs" dxfId="229" priority="240" operator="equal">
      <formula>"休"</formula>
    </cfRule>
  </conditionalFormatting>
  <conditionalFormatting sqref="AD110:AE113">
    <cfRule type="cellIs" dxfId="228" priority="237" operator="equal">
      <formula>"雨"</formula>
    </cfRule>
    <cfRule type="cellIs" dxfId="227" priority="238" operator="equal">
      <formula>"休"</formula>
    </cfRule>
  </conditionalFormatting>
  <conditionalFormatting sqref="T126:U129">
    <cfRule type="cellIs" dxfId="226" priority="231" operator="equal">
      <formula>"雨"</formula>
    </cfRule>
    <cfRule type="cellIs" dxfId="225" priority="232" operator="equal">
      <formula>"休"</formula>
    </cfRule>
  </conditionalFormatting>
  <conditionalFormatting sqref="AA126:AB129">
    <cfRule type="cellIs" dxfId="224" priority="229" operator="equal">
      <formula>"雨"</formula>
    </cfRule>
    <cfRule type="cellIs" dxfId="223" priority="230" operator="equal">
      <formula>"休"</formula>
    </cfRule>
  </conditionalFormatting>
  <conditionalFormatting sqref="X142:Y145">
    <cfRule type="cellIs" dxfId="222" priority="223" operator="equal">
      <formula>"雨"</formula>
    </cfRule>
    <cfRule type="cellIs" dxfId="221" priority="224" operator="equal">
      <formula>"休"</formula>
    </cfRule>
  </conditionalFormatting>
  <conditionalFormatting sqref="N142:N145">
    <cfRule type="cellIs" dxfId="220" priority="221" operator="equal">
      <formula>"雨"</formula>
    </cfRule>
    <cfRule type="cellIs" dxfId="219" priority="222" operator="equal">
      <formula>"休"</formula>
    </cfRule>
  </conditionalFormatting>
  <conditionalFormatting sqref="P126:P129">
    <cfRule type="cellIs" dxfId="218" priority="203" operator="equal">
      <formula>"雨"</formula>
    </cfRule>
    <cfRule type="cellIs" dxfId="217" priority="204" operator="equal">
      <formula>"休"</formula>
    </cfRule>
  </conditionalFormatting>
  <conditionalFormatting sqref="J126:J129">
    <cfRule type="cellIs" dxfId="216" priority="201" operator="equal">
      <formula>"雨"</formula>
    </cfRule>
    <cfRule type="cellIs" dxfId="215" priority="202" operator="equal">
      <formula>"休"</formula>
    </cfRule>
  </conditionalFormatting>
  <conditionalFormatting sqref="Y110:Y113">
    <cfRule type="cellIs" dxfId="214" priority="183" operator="equal">
      <formula>"雨"</formula>
    </cfRule>
    <cfRule type="cellIs" dxfId="213" priority="184" operator="equal">
      <formula>"休"</formula>
    </cfRule>
  </conditionalFormatting>
  <conditionalFormatting sqref="AC94:AC97">
    <cfRule type="cellIs" dxfId="212" priority="181" operator="equal">
      <formula>"雨"</formula>
    </cfRule>
    <cfRule type="cellIs" dxfId="211" priority="182" operator="equal">
      <formula>"休"</formula>
    </cfRule>
  </conditionalFormatting>
  <conditionalFormatting sqref="U94:U97">
    <cfRule type="cellIs" dxfId="210" priority="175" operator="equal">
      <formula>"雨"</formula>
    </cfRule>
    <cfRule type="cellIs" dxfId="209" priority="176" operator="equal">
      <formula>"休"</formula>
    </cfRule>
  </conditionalFormatting>
  <conditionalFormatting sqref="O94:O97">
    <cfRule type="cellIs" dxfId="208" priority="173" operator="equal">
      <formula>"雨"</formula>
    </cfRule>
    <cfRule type="cellIs" dxfId="207" priority="174" operator="equal">
      <formula>"休"</formula>
    </cfRule>
  </conditionalFormatting>
  <conditionalFormatting sqref="G94:G97">
    <cfRule type="cellIs" dxfId="206" priority="167" operator="equal">
      <formula>"雨"</formula>
    </cfRule>
    <cfRule type="cellIs" dxfId="205" priority="168" operator="equal">
      <formula>"休"</formula>
    </cfRule>
  </conditionalFormatting>
  <conditionalFormatting sqref="AE78:AE81">
    <cfRule type="cellIs" dxfId="204" priority="165" operator="equal">
      <formula>"雨"</formula>
    </cfRule>
    <cfRule type="cellIs" dxfId="203" priority="166" operator="equal">
      <formula>"休"</formula>
    </cfRule>
  </conditionalFormatting>
  <conditionalFormatting sqref="W78:W81">
    <cfRule type="cellIs" dxfId="202" priority="159" operator="equal">
      <formula>"雨"</formula>
    </cfRule>
    <cfRule type="cellIs" dxfId="201" priority="160" operator="equal">
      <formula>"休"</formula>
    </cfRule>
  </conditionalFormatting>
  <conditionalFormatting sqref="Q78:Q81">
    <cfRule type="cellIs" dxfId="200" priority="157" operator="equal">
      <formula>"雨"</formula>
    </cfRule>
    <cfRule type="cellIs" dxfId="199" priority="158" operator="equal">
      <formula>"休"</formula>
    </cfRule>
  </conditionalFormatting>
  <conditionalFormatting sqref="I78:I81">
    <cfRule type="cellIs" dxfId="198" priority="151" operator="equal">
      <formula>"雨"</formula>
    </cfRule>
    <cfRule type="cellIs" dxfId="197" priority="152" operator="equal">
      <formula>"休"</formula>
    </cfRule>
  </conditionalFormatting>
  <conditionalFormatting sqref="AA62:AA65">
    <cfRule type="cellIs" dxfId="196" priority="149" operator="equal">
      <formula>"雨"</formula>
    </cfRule>
    <cfRule type="cellIs" dxfId="195" priority="150" operator="equal">
      <formula>"休"</formula>
    </cfRule>
  </conditionalFormatting>
  <conditionalFormatting sqref="S62:S65">
    <cfRule type="cellIs" dxfId="194" priority="143" operator="equal">
      <formula>"雨"</formula>
    </cfRule>
    <cfRule type="cellIs" dxfId="193" priority="144" operator="equal">
      <formula>"休"</formula>
    </cfRule>
  </conditionalFormatting>
  <conditionalFormatting sqref="M62:M65">
    <cfRule type="cellIs" dxfId="192" priority="141" operator="equal">
      <formula>"雨"</formula>
    </cfRule>
    <cfRule type="cellIs" dxfId="191" priority="142" operator="equal">
      <formula>"休"</formula>
    </cfRule>
  </conditionalFormatting>
  <conditionalFormatting sqref="U142:U145">
    <cfRule type="cellIs" dxfId="190" priority="291" operator="equal">
      <formula>"雨"</formula>
    </cfRule>
    <cfRule type="cellIs" dxfId="189" priority="292" operator="equal">
      <formula>"休"</formula>
    </cfRule>
  </conditionalFormatting>
  <conditionalFormatting sqref="I126:I129">
    <cfRule type="cellIs" dxfId="188" priority="199" operator="equal">
      <formula>"雨"</formula>
    </cfRule>
    <cfRule type="cellIs" dxfId="187" priority="200" operator="equal">
      <formula>"休"</formula>
    </cfRule>
  </conditionalFormatting>
  <conditionalFormatting sqref="E110:E113">
    <cfRule type="cellIs" dxfId="186" priority="197" operator="equal">
      <formula>"雨"</formula>
    </cfRule>
    <cfRule type="cellIs" dxfId="185" priority="198" operator="equal">
      <formula>"休"</formula>
    </cfRule>
  </conditionalFormatting>
  <conditionalFormatting sqref="V30:W33">
    <cfRule type="cellIs" dxfId="184" priority="279" operator="equal">
      <formula>"雨"</formula>
    </cfRule>
    <cfRule type="cellIs" dxfId="183" priority="280" operator="equal">
      <formula>"休"</formula>
    </cfRule>
  </conditionalFormatting>
  <conditionalFormatting sqref="AC30:AD33">
    <cfRule type="cellIs" dxfId="182" priority="277" operator="equal">
      <formula>"雨"</formula>
    </cfRule>
    <cfRule type="cellIs" dxfId="181" priority="278" operator="equal">
      <formula>"休"</formula>
    </cfRule>
  </conditionalFormatting>
  <conditionalFormatting sqref="E46:F49">
    <cfRule type="cellIs" dxfId="180" priority="275" operator="equal">
      <formula>"雨"</formula>
    </cfRule>
    <cfRule type="cellIs" dxfId="179" priority="276" operator="equal">
      <formula>"休"</formula>
    </cfRule>
  </conditionalFormatting>
  <conditionalFormatting sqref="L46:M49">
    <cfRule type="cellIs" dxfId="178" priority="273" operator="equal">
      <formula>"雨"</formula>
    </cfRule>
    <cfRule type="cellIs" dxfId="177" priority="274" operator="equal">
      <formula>"休"</formula>
    </cfRule>
  </conditionalFormatting>
  <conditionalFormatting sqref="S46:T49">
    <cfRule type="cellIs" dxfId="176" priority="271" operator="equal">
      <formula>"雨"</formula>
    </cfRule>
    <cfRule type="cellIs" dxfId="175" priority="272" operator="equal">
      <formula>"休"</formula>
    </cfRule>
  </conditionalFormatting>
  <conditionalFormatting sqref="Z46:AA49">
    <cfRule type="cellIs" dxfId="174" priority="269" operator="equal">
      <formula>"雨"</formula>
    </cfRule>
    <cfRule type="cellIs" dxfId="173" priority="270" operator="equal">
      <formula>"休"</formula>
    </cfRule>
  </conditionalFormatting>
  <conditionalFormatting sqref="U78:V81">
    <cfRule type="cellIs" dxfId="172" priority="255" operator="equal">
      <formula>"雨"</formula>
    </cfRule>
    <cfRule type="cellIs" dxfId="171" priority="256" operator="equal">
      <formula>"休"</formula>
    </cfRule>
  </conditionalFormatting>
  <conditionalFormatting sqref="AB78:AC81">
    <cfRule type="cellIs" dxfId="170" priority="253" operator="equal">
      <formula>"雨"</formula>
    </cfRule>
    <cfRule type="cellIs" dxfId="169" priority="254" operator="equal">
      <formula>"休"</formula>
    </cfRule>
  </conditionalFormatting>
  <conditionalFormatting sqref="D94:E97">
    <cfRule type="cellIs" dxfId="168" priority="251" operator="equal">
      <formula>"雨"</formula>
    </cfRule>
    <cfRule type="cellIs" dxfId="167" priority="252" operator="equal">
      <formula>"休"</formula>
    </cfRule>
  </conditionalFormatting>
  <conditionalFormatting sqref="K94:L97">
    <cfRule type="cellIs" dxfId="166" priority="249" operator="equal">
      <formula>"雨"</formula>
    </cfRule>
    <cfRule type="cellIs" dxfId="165" priority="250" operator="equal">
      <formula>"休"</formula>
    </cfRule>
  </conditionalFormatting>
  <conditionalFormatting sqref="I110:J113">
    <cfRule type="cellIs" dxfId="164" priority="243" operator="equal">
      <formula>"雨"</formula>
    </cfRule>
    <cfRule type="cellIs" dxfId="163" priority="244" operator="equal">
      <formula>"休"</formula>
    </cfRule>
  </conditionalFormatting>
  <conditionalFormatting sqref="P110:Q113">
    <cfRule type="cellIs" dxfId="162" priority="241" operator="equal">
      <formula>"雨"</formula>
    </cfRule>
    <cfRule type="cellIs" dxfId="161" priority="242" operator="equal">
      <formula>"休"</formula>
    </cfRule>
  </conditionalFormatting>
  <conditionalFormatting sqref="F126:G129">
    <cfRule type="cellIs" dxfId="160" priority="235" operator="equal">
      <formula>"雨"</formula>
    </cfRule>
    <cfRule type="cellIs" dxfId="159" priority="236" operator="equal">
      <formula>"休"</formula>
    </cfRule>
  </conditionalFormatting>
  <conditionalFormatting sqref="M126:N129">
    <cfRule type="cellIs" dxfId="158" priority="233" operator="equal">
      <formula>"雨"</formula>
    </cfRule>
    <cfRule type="cellIs" dxfId="157" priority="234" operator="equal">
      <formula>"休"</formula>
    </cfRule>
  </conditionalFormatting>
  <conditionalFormatting sqref="J142:K145">
    <cfRule type="cellIs" dxfId="156" priority="227" operator="equal">
      <formula>"雨"</formula>
    </cfRule>
    <cfRule type="cellIs" dxfId="155" priority="228" operator="equal">
      <formula>"休"</formula>
    </cfRule>
  </conditionalFormatting>
  <conditionalFormatting sqref="Q142:R145">
    <cfRule type="cellIs" dxfId="154" priority="225" operator="equal">
      <formula>"雨"</formula>
    </cfRule>
    <cfRule type="cellIs" dxfId="153" priority="226" operator="equal">
      <formula>"休"</formula>
    </cfRule>
  </conditionalFormatting>
  <conditionalFormatting sqref="M142:M145">
    <cfRule type="cellIs" dxfId="152" priority="219" operator="equal">
      <formula>"雨"</formula>
    </cfRule>
    <cfRule type="cellIs" dxfId="151" priority="220" operator="equal">
      <formula>"休"</formula>
    </cfRule>
  </conditionalFormatting>
  <conditionalFormatting sqref="G142:G145">
    <cfRule type="cellIs" dxfId="150" priority="217" operator="equal">
      <formula>"雨"</formula>
    </cfRule>
    <cfRule type="cellIs" dxfId="149" priority="218" operator="equal">
      <formula>"休"</formula>
    </cfRule>
  </conditionalFormatting>
  <conditionalFormatting sqref="F142:F145">
    <cfRule type="cellIs" dxfId="148" priority="215" operator="equal">
      <formula>"雨"</formula>
    </cfRule>
    <cfRule type="cellIs" dxfId="147" priority="216" operator="equal">
      <formula>"休"</formula>
    </cfRule>
  </conditionalFormatting>
  <conditionalFormatting sqref="AE126:AE129">
    <cfRule type="cellIs" dxfId="146" priority="213" operator="equal">
      <formula>"雨"</formula>
    </cfRule>
    <cfRule type="cellIs" dxfId="145" priority="214" operator="equal">
      <formula>"休"</formula>
    </cfRule>
  </conditionalFormatting>
  <conditionalFormatting sqref="AD126:AD129">
    <cfRule type="cellIs" dxfId="144" priority="211" operator="equal">
      <formula>"雨"</formula>
    </cfRule>
    <cfRule type="cellIs" dxfId="143" priority="212" operator="equal">
      <formula>"休"</formula>
    </cfRule>
  </conditionalFormatting>
  <conditionalFormatting sqref="X126:X129">
    <cfRule type="cellIs" dxfId="142" priority="209" operator="equal">
      <formula>"雨"</formula>
    </cfRule>
    <cfRule type="cellIs" dxfId="141" priority="210" operator="equal">
      <formula>"休"</formula>
    </cfRule>
  </conditionalFormatting>
  <conditionalFormatting sqref="W126:W129">
    <cfRule type="cellIs" dxfId="140" priority="207" operator="equal">
      <formula>"雨"</formula>
    </cfRule>
    <cfRule type="cellIs" dxfId="139" priority="208" operator="equal">
      <formula>"休"</formula>
    </cfRule>
  </conditionalFormatting>
  <conditionalFormatting sqref="Q126:Q129">
    <cfRule type="cellIs" dxfId="138" priority="205" operator="equal">
      <formula>"雨"</formula>
    </cfRule>
    <cfRule type="cellIs" dxfId="137" priority="206" operator="equal">
      <formula>"休"</formula>
    </cfRule>
  </conditionalFormatting>
  <conditionalFormatting sqref="D110:D113">
    <cfRule type="cellIs" dxfId="136" priority="195" operator="equal">
      <formula>"雨"</formula>
    </cfRule>
    <cfRule type="cellIs" dxfId="135" priority="196" operator="equal">
      <formula>"休"</formula>
    </cfRule>
  </conditionalFormatting>
  <conditionalFormatting sqref="L110:L113">
    <cfRule type="cellIs" dxfId="134" priority="193" operator="equal">
      <formula>"雨"</formula>
    </cfRule>
    <cfRule type="cellIs" dxfId="133" priority="194" operator="equal">
      <formula>"休"</formula>
    </cfRule>
  </conditionalFormatting>
  <conditionalFormatting sqref="K110:K113">
    <cfRule type="cellIs" dxfId="132" priority="191" operator="equal">
      <formula>"雨"</formula>
    </cfRule>
    <cfRule type="cellIs" dxfId="131" priority="192" operator="equal">
      <formula>"休"</formula>
    </cfRule>
  </conditionalFormatting>
  <conditionalFormatting sqref="S110:S113">
    <cfRule type="cellIs" dxfId="130" priority="189" operator="equal">
      <formula>"雨"</formula>
    </cfRule>
    <cfRule type="cellIs" dxfId="129" priority="190" operator="equal">
      <formula>"休"</formula>
    </cfRule>
  </conditionalFormatting>
  <conditionalFormatting sqref="R110:R113">
    <cfRule type="cellIs" dxfId="128" priority="187" operator="equal">
      <formula>"雨"</formula>
    </cfRule>
    <cfRule type="cellIs" dxfId="127" priority="188" operator="equal">
      <formula>"休"</formula>
    </cfRule>
  </conditionalFormatting>
  <conditionalFormatting sqref="Z110:Z113">
    <cfRule type="cellIs" dxfId="126" priority="185" operator="equal">
      <formula>"雨"</formula>
    </cfRule>
    <cfRule type="cellIs" dxfId="125" priority="186" operator="equal">
      <formula>"休"</formula>
    </cfRule>
  </conditionalFormatting>
  <conditionalFormatting sqref="AB94:AB97">
    <cfRule type="cellIs" dxfId="124" priority="179" operator="equal">
      <formula>"雨"</formula>
    </cfRule>
    <cfRule type="cellIs" dxfId="123" priority="180" operator="equal">
      <formula>"休"</formula>
    </cfRule>
  </conditionalFormatting>
  <conditionalFormatting sqref="V94:V97">
    <cfRule type="cellIs" dxfId="122" priority="177" operator="equal">
      <formula>"雨"</formula>
    </cfRule>
    <cfRule type="cellIs" dxfId="121" priority="178" operator="equal">
      <formula>"休"</formula>
    </cfRule>
  </conditionalFormatting>
  <conditionalFormatting sqref="N94:N97">
    <cfRule type="cellIs" dxfId="120" priority="171" operator="equal">
      <formula>"雨"</formula>
    </cfRule>
    <cfRule type="cellIs" dxfId="119" priority="172" operator="equal">
      <formula>"休"</formula>
    </cfRule>
  </conditionalFormatting>
  <conditionalFormatting sqref="H94:H97">
    <cfRule type="cellIs" dxfId="118" priority="169" operator="equal">
      <formula>"雨"</formula>
    </cfRule>
    <cfRule type="cellIs" dxfId="117" priority="170" operator="equal">
      <formula>"休"</formula>
    </cfRule>
  </conditionalFormatting>
  <conditionalFormatting sqref="AD78:AD81">
    <cfRule type="cellIs" dxfId="116" priority="163" operator="equal">
      <formula>"雨"</formula>
    </cfRule>
    <cfRule type="cellIs" dxfId="115" priority="164" operator="equal">
      <formula>"休"</formula>
    </cfRule>
  </conditionalFormatting>
  <conditionalFormatting sqref="X78:X81">
    <cfRule type="cellIs" dxfId="114" priority="161" operator="equal">
      <formula>"雨"</formula>
    </cfRule>
    <cfRule type="cellIs" dxfId="113" priority="162" operator="equal">
      <formula>"休"</formula>
    </cfRule>
  </conditionalFormatting>
  <conditionalFormatting sqref="P78:P81">
    <cfRule type="cellIs" dxfId="112" priority="155" operator="equal">
      <formula>"雨"</formula>
    </cfRule>
    <cfRule type="cellIs" dxfId="111" priority="156" operator="equal">
      <formula>"休"</formula>
    </cfRule>
  </conditionalFormatting>
  <conditionalFormatting sqref="J78:J81">
    <cfRule type="cellIs" dxfId="110" priority="153" operator="equal">
      <formula>"雨"</formula>
    </cfRule>
    <cfRule type="cellIs" dxfId="109" priority="154" operator="equal">
      <formula>"休"</formula>
    </cfRule>
  </conditionalFormatting>
  <conditionalFormatting sqref="Z62:Z65">
    <cfRule type="cellIs" dxfId="108" priority="147" operator="equal">
      <formula>"雨"</formula>
    </cfRule>
    <cfRule type="cellIs" dxfId="107" priority="148" operator="equal">
      <formula>"休"</formula>
    </cfRule>
  </conditionalFormatting>
  <conditionalFormatting sqref="T62:T65">
    <cfRule type="cellIs" dxfId="106" priority="145" operator="equal">
      <formula>"雨"</formula>
    </cfRule>
    <cfRule type="cellIs" dxfId="105" priority="146" operator="equal">
      <formula>"休"</formula>
    </cfRule>
  </conditionalFormatting>
  <conditionalFormatting sqref="L62:L65">
    <cfRule type="cellIs" dxfId="104" priority="139" operator="equal">
      <formula>"雨"</formula>
    </cfRule>
    <cfRule type="cellIs" dxfId="103" priority="140" operator="equal">
      <formula>"休"</formula>
    </cfRule>
  </conditionalFormatting>
  <conditionalFormatting sqref="F62:F65">
    <cfRule type="cellIs" dxfId="102" priority="137" operator="equal">
      <formula>"雨"</formula>
    </cfRule>
    <cfRule type="cellIs" dxfId="101" priority="138" operator="equal">
      <formula>"休"</formula>
    </cfRule>
  </conditionalFormatting>
  <conditionalFormatting sqref="E62:E65">
    <cfRule type="cellIs" dxfId="100" priority="135" operator="equal">
      <formula>"雨"</formula>
    </cfRule>
    <cfRule type="cellIs" dxfId="99" priority="136" operator="equal">
      <formula>"休"</formula>
    </cfRule>
  </conditionalFormatting>
  <conditionalFormatting sqref="P46:P49">
    <cfRule type="cellIs" dxfId="98" priority="133" operator="equal">
      <formula>"雨"</formula>
    </cfRule>
    <cfRule type="cellIs" dxfId="97" priority="134" operator="equal">
      <formula>"休"</formula>
    </cfRule>
  </conditionalFormatting>
  <conditionalFormatting sqref="O46:O49">
    <cfRule type="cellIs" dxfId="96" priority="131" operator="equal">
      <formula>"雨"</formula>
    </cfRule>
    <cfRule type="cellIs" dxfId="95" priority="132" operator="equal">
      <formula>"休"</formula>
    </cfRule>
  </conditionalFormatting>
  <conditionalFormatting sqref="W46:W49">
    <cfRule type="cellIs" dxfId="94" priority="129" operator="equal">
      <formula>"雨"</formula>
    </cfRule>
    <cfRule type="cellIs" dxfId="93" priority="130" operator="equal">
      <formula>"休"</formula>
    </cfRule>
  </conditionalFormatting>
  <conditionalFormatting sqref="V46:V49">
    <cfRule type="cellIs" dxfId="92" priority="127" operator="equal">
      <formula>"雨"</formula>
    </cfRule>
    <cfRule type="cellIs" dxfId="91" priority="128" operator="equal">
      <formula>"休"</formula>
    </cfRule>
  </conditionalFormatting>
  <conditionalFormatting sqref="AD46:AD49">
    <cfRule type="cellIs" dxfId="90" priority="125" operator="equal">
      <formula>"雨"</formula>
    </cfRule>
    <cfRule type="cellIs" dxfId="89" priority="126" operator="equal">
      <formula>"休"</formula>
    </cfRule>
  </conditionalFormatting>
  <conditionalFormatting sqref="AC46:AC49">
    <cfRule type="cellIs" dxfId="88" priority="123" operator="equal">
      <formula>"雨"</formula>
    </cfRule>
    <cfRule type="cellIs" dxfId="87" priority="124" operator="equal">
      <formula>"休"</formula>
    </cfRule>
  </conditionalFormatting>
  <conditionalFormatting sqref="I46:I49">
    <cfRule type="cellIs" dxfId="86" priority="121" operator="equal">
      <formula>"雨"</formula>
    </cfRule>
    <cfRule type="cellIs" dxfId="85" priority="122" operator="equal">
      <formula>"休"</formula>
    </cfRule>
  </conditionalFormatting>
  <conditionalFormatting sqref="AF30:AF33">
    <cfRule type="cellIs" dxfId="84" priority="117" operator="equal">
      <formula>"雨"</formula>
    </cfRule>
    <cfRule type="cellIs" dxfId="83" priority="118" operator="equal">
      <formula>"休"</formula>
    </cfRule>
  </conditionalFormatting>
  <conditionalFormatting sqref="Y30:Y33">
    <cfRule type="cellIs" dxfId="82" priority="113" operator="equal">
      <formula>"雨"</formula>
    </cfRule>
    <cfRule type="cellIs" dxfId="81" priority="114" operator="equal">
      <formula>"休"</formula>
    </cfRule>
  </conditionalFormatting>
  <conditionalFormatting sqref="R30:R33">
    <cfRule type="cellIs" dxfId="80" priority="109" operator="equal">
      <formula>"雨"</formula>
    </cfRule>
    <cfRule type="cellIs" dxfId="79" priority="110" operator="equal">
      <formula>"休"</formula>
    </cfRule>
  </conditionalFormatting>
  <conditionalFormatting sqref="K30:K33">
    <cfRule type="cellIs" dxfId="78" priority="105" operator="equal">
      <formula>"雨"</formula>
    </cfRule>
    <cfRule type="cellIs" dxfId="77" priority="106" operator="equal">
      <formula>"休"</formula>
    </cfRule>
  </conditionalFormatting>
  <conditionalFormatting sqref="N14:N17">
    <cfRule type="cellIs" dxfId="76" priority="101" operator="equal">
      <formula>"雨"</formula>
    </cfRule>
    <cfRule type="cellIs" dxfId="75" priority="102" operator="equal">
      <formula>"休"</formula>
    </cfRule>
  </conditionalFormatting>
  <conditionalFormatting sqref="G14:G17">
    <cfRule type="cellIs" dxfId="74" priority="97" operator="equal">
      <formula>"雨"</formula>
    </cfRule>
    <cfRule type="cellIs" dxfId="73" priority="98" operator="equal">
      <formula>"休"</formula>
    </cfRule>
  </conditionalFormatting>
  <conditionalFormatting sqref="U14:U17">
    <cfRule type="cellIs" dxfId="72" priority="93" operator="equal">
      <formula>"雨"</formula>
    </cfRule>
    <cfRule type="cellIs" dxfId="71" priority="94" operator="equal">
      <formula>"休"</formula>
    </cfRule>
  </conditionalFormatting>
  <conditionalFormatting sqref="T14:T17">
    <cfRule type="cellIs" dxfId="70" priority="91" operator="equal">
      <formula>"雨"</formula>
    </cfRule>
    <cfRule type="cellIs" dxfId="69" priority="92" operator="equal">
      <formula>"休"</formula>
    </cfRule>
  </conditionalFormatting>
  <conditionalFormatting sqref="AB14:AB17">
    <cfRule type="cellIs" dxfId="68" priority="89" operator="equal">
      <formula>"雨"</formula>
    </cfRule>
    <cfRule type="cellIs" dxfId="67" priority="90" operator="equal">
      <formula>"休"</formula>
    </cfRule>
  </conditionalFormatting>
  <conditionalFormatting sqref="AA14:AA17">
    <cfRule type="cellIs" dxfId="66" priority="87" operator="equal">
      <formula>"雨"</formula>
    </cfRule>
    <cfRule type="cellIs" dxfId="65" priority="88" operator="equal">
      <formula>"休"</formula>
    </cfRule>
  </conditionalFormatting>
  <conditionalFormatting sqref="AL17">
    <cfRule type="expression" dxfId="64" priority="86">
      <formula>AL17="NG"</formula>
    </cfRule>
  </conditionalFormatting>
  <conditionalFormatting sqref="AL33">
    <cfRule type="expression" dxfId="63" priority="85">
      <formula>AL33="NG"</formula>
    </cfRule>
  </conditionalFormatting>
  <conditionalFormatting sqref="AL49">
    <cfRule type="expression" dxfId="62" priority="84">
      <formula>AL49="NG"</formula>
    </cfRule>
  </conditionalFormatting>
  <conditionalFormatting sqref="AL65">
    <cfRule type="expression" dxfId="61" priority="83">
      <formula>AL65="NG"</formula>
    </cfRule>
  </conditionalFormatting>
  <conditionalFormatting sqref="AL81">
    <cfRule type="expression" dxfId="60" priority="82">
      <formula>AL81="NG"</formula>
    </cfRule>
  </conditionalFormatting>
  <conditionalFormatting sqref="AL97">
    <cfRule type="expression" dxfId="59" priority="81">
      <formula>AL97="NG"</formula>
    </cfRule>
  </conditionalFormatting>
  <conditionalFormatting sqref="AL113">
    <cfRule type="expression" dxfId="58" priority="80">
      <formula>AL113="NG"</formula>
    </cfRule>
  </conditionalFormatting>
  <conditionalFormatting sqref="AL129">
    <cfRule type="expression" dxfId="57" priority="79">
      <formula>AL129="NG"</formula>
    </cfRule>
  </conditionalFormatting>
  <conditionalFormatting sqref="AL145">
    <cfRule type="expression" dxfId="56" priority="78">
      <formula>AL145="NG"</formula>
    </cfRule>
  </conditionalFormatting>
  <conditionalFormatting sqref="AL161">
    <cfRule type="expression" dxfId="55" priority="77">
      <formula>AL161="NG"</formula>
    </cfRule>
  </conditionalFormatting>
  <conditionalFormatting sqref="AL177">
    <cfRule type="expression" dxfId="54" priority="76">
      <formula>AL177="NG"</formula>
    </cfRule>
  </conditionalFormatting>
  <conditionalFormatting sqref="AL193">
    <cfRule type="expression" dxfId="53" priority="75">
      <formula>AL193="NG"</formula>
    </cfRule>
  </conditionalFormatting>
  <conditionalFormatting sqref="AL209">
    <cfRule type="expression" dxfId="52" priority="74">
      <formula>AL209="NG"</formula>
    </cfRule>
  </conditionalFormatting>
  <conditionalFormatting sqref="AL225">
    <cfRule type="expression" dxfId="51" priority="73">
      <formula>AL225="NG"</formula>
    </cfRule>
  </conditionalFormatting>
  <conditionalFormatting sqref="AL241">
    <cfRule type="expression" dxfId="50" priority="72">
      <formula>AL241="NG"</formula>
    </cfRule>
  </conditionalFormatting>
  <conditionalFormatting sqref="AL257">
    <cfRule type="expression" dxfId="49" priority="71">
      <formula>AL257="NG"</formula>
    </cfRule>
  </conditionalFormatting>
  <conditionalFormatting sqref="AL273">
    <cfRule type="expression" dxfId="48" priority="70">
      <formula>AL273="NG"</formula>
    </cfRule>
  </conditionalFormatting>
  <conditionalFormatting sqref="AL289">
    <cfRule type="expression" dxfId="47" priority="69">
      <formula>AL289="NG"</formula>
    </cfRule>
  </conditionalFormatting>
  <conditionalFormatting sqref="AL305">
    <cfRule type="expression" dxfId="46" priority="68">
      <formula>AL305="NG"</formula>
    </cfRule>
  </conditionalFormatting>
  <conditionalFormatting sqref="AL321">
    <cfRule type="expression" dxfId="45" priority="67">
      <formula>AL321="NG"</formula>
    </cfRule>
  </conditionalFormatting>
  <conditionalFormatting sqref="AL337">
    <cfRule type="expression" dxfId="44" priority="66">
      <formula>AL337="NG"</formula>
    </cfRule>
  </conditionalFormatting>
  <conditionalFormatting sqref="AH3:AH5">
    <cfRule type="expression" dxfId="43" priority="65">
      <formula>$AH$5="未達成"</formula>
    </cfRule>
  </conditionalFormatting>
  <conditionalFormatting sqref="AH2">
    <cfRule type="expression" dxfId="42" priority="64">
      <formula>$AH$5="未達成"</formula>
    </cfRule>
  </conditionalFormatting>
  <conditionalFormatting sqref="AI16">
    <cfRule type="cellIs" dxfId="41" priority="63" operator="lessThan">
      <formula>0.285</formula>
    </cfRule>
  </conditionalFormatting>
  <conditionalFormatting sqref="AI32">
    <cfRule type="cellIs" dxfId="40" priority="62" operator="lessThan">
      <formula>0.285</formula>
    </cfRule>
  </conditionalFormatting>
  <conditionalFormatting sqref="AI17">
    <cfRule type="expression" dxfId="39" priority="61">
      <formula>AI17="NG"</formula>
    </cfRule>
  </conditionalFormatting>
  <conditionalFormatting sqref="AI48">
    <cfRule type="cellIs" dxfId="38" priority="60" operator="lessThan">
      <formula>0.285</formula>
    </cfRule>
  </conditionalFormatting>
  <conditionalFormatting sqref="AI64">
    <cfRule type="cellIs" dxfId="37" priority="59" operator="lessThan">
      <formula>0.285</formula>
    </cfRule>
  </conditionalFormatting>
  <conditionalFormatting sqref="AI80">
    <cfRule type="cellIs" dxfId="36" priority="58" operator="lessThan">
      <formula>0.285</formula>
    </cfRule>
  </conditionalFormatting>
  <conditionalFormatting sqref="AI96">
    <cfRule type="cellIs" dxfId="35" priority="57" operator="lessThan">
      <formula>0.285</formula>
    </cfRule>
  </conditionalFormatting>
  <conditionalFormatting sqref="AI112">
    <cfRule type="cellIs" dxfId="34" priority="56" operator="lessThan">
      <formula>0.285</formula>
    </cfRule>
  </conditionalFormatting>
  <conditionalFormatting sqref="AI128">
    <cfRule type="cellIs" dxfId="33" priority="55" operator="lessThan">
      <formula>0.285</formula>
    </cfRule>
  </conditionalFormatting>
  <conditionalFormatting sqref="AI144">
    <cfRule type="cellIs" dxfId="32" priority="54" operator="lessThan">
      <formula>0.285</formula>
    </cfRule>
  </conditionalFormatting>
  <conditionalFormatting sqref="AI160">
    <cfRule type="cellIs" dxfId="31" priority="53" operator="lessThan">
      <formula>0.285</formula>
    </cfRule>
  </conditionalFormatting>
  <conditionalFormatting sqref="AI176">
    <cfRule type="cellIs" dxfId="30" priority="52" operator="lessThan">
      <formula>0.285</formula>
    </cfRule>
  </conditionalFormatting>
  <conditionalFormatting sqref="AI192">
    <cfRule type="cellIs" dxfId="29" priority="51" operator="lessThan">
      <formula>0.285</formula>
    </cfRule>
  </conditionalFormatting>
  <conditionalFormatting sqref="AI208">
    <cfRule type="cellIs" dxfId="28" priority="50" operator="lessThan">
      <formula>0.285</formula>
    </cfRule>
  </conditionalFormatting>
  <conditionalFormatting sqref="AI224">
    <cfRule type="cellIs" dxfId="27" priority="49" operator="lessThan">
      <formula>0.285</formula>
    </cfRule>
  </conditionalFormatting>
  <conditionalFormatting sqref="AI240">
    <cfRule type="cellIs" dxfId="26" priority="48" operator="lessThan">
      <formula>0.285</formula>
    </cfRule>
  </conditionalFormatting>
  <conditionalFormatting sqref="AI256">
    <cfRule type="cellIs" dxfId="25" priority="47" operator="lessThan">
      <formula>0.285</formula>
    </cfRule>
  </conditionalFormatting>
  <conditionalFormatting sqref="AI272">
    <cfRule type="cellIs" dxfId="24" priority="46" operator="lessThan">
      <formula>0.285</formula>
    </cfRule>
  </conditionalFormatting>
  <conditionalFormatting sqref="AI288">
    <cfRule type="cellIs" dxfId="23" priority="45" operator="lessThan">
      <formula>0.285</formula>
    </cfRule>
  </conditionalFormatting>
  <conditionalFormatting sqref="AI304">
    <cfRule type="cellIs" dxfId="22" priority="44" operator="lessThan">
      <formula>0.285</formula>
    </cfRule>
  </conditionalFormatting>
  <conditionalFormatting sqref="AI320">
    <cfRule type="cellIs" dxfId="21" priority="43" operator="lessThan">
      <formula>0.285</formula>
    </cfRule>
  </conditionalFormatting>
  <conditionalFormatting sqref="AI336">
    <cfRule type="cellIs" dxfId="20" priority="42" operator="lessThan">
      <formula>0.285</formula>
    </cfRule>
  </conditionalFormatting>
  <conditionalFormatting sqref="AI33">
    <cfRule type="expression" dxfId="19" priority="41">
      <formula>AI33="NG"</formula>
    </cfRule>
  </conditionalFormatting>
  <conditionalFormatting sqref="AI49">
    <cfRule type="expression" dxfId="18" priority="40">
      <formula>AI49="NG"</formula>
    </cfRule>
  </conditionalFormatting>
  <conditionalFormatting sqref="AI65">
    <cfRule type="expression" dxfId="17" priority="39">
      <formula>AI65="NG"</formula>
    </cfRule>
  </conditionalFormatting>
  <conditionalFormatting sqref="AI81">
    <cfRule type="expression" dxfId="16" priority="38">
      <formula>AI81="NG"</formula>
    </cfRule>
  </conditionalFormatting>
  <conditionalFormatting sqref="AI97">
    <cfRule type="expression" dxfId="15" priority="37">
      <formula>AI97="NG"</formula>
    </cfRule>
  </conditionalFormatting>
  <conditionalFormatting sqref="AI113">
    <cfRule type="expression" dxfId="14" priority="36">
      <formula>AI113="NG"</formula>
    </cfRule>
  </conditionalFormatting>
  <conditionalFormatting sqref="AI129">
    <cfRule type="expression" dxfId="13" priority="35">
      <formula>AI129="NG"</formula>
    </cfRule>
  </conditionalFormatting>
  <conditionalFormatting sqref="AI145">
    <cfRule type="expression" dxfId="12" priority="34">
      <formula>AI145="NG"</formula>
    </cfRule>
  </conditionalFormatting>
  <conditionalFormatting sqref="AI161">
    <cfRule type="expression" dxfId="11" priority="33">
      <formula>AI161="NG"</formula>
    </cfRule>
  </conditionalFormatting>
  <conditionalFormatting sqref="AI177">
    <cfRule type="expression" dxfId="10" priority="32">
      <formula>AI177="NG"</formula>
    </cfRule>
  </conditionalFormatting>
  <conditionalFormatting sqref="AI193">
    <cfRule type="expression" dxfId="9" priority="31">
      <formula>AI193="NG"</formula>
    </cfRule>
  </conditionalFormatting>
  <conditionalFormatting sqref="AI209">
    <cfRule type="expression" dxfId="8" priority="30">
      <formula>AI209="NG"</formula>
    </cfRule>
  </conditionalFormatting>
  <conditionalFormatting sqref="AI225">
    <cfRule type="expression" dxfId="7" priority="29">
      <formula>AI225="NG"</formula>
    </cfRule>
  </conditionalFormatting>
  <conditionalFormatting sqref="AI241">
    <cfRule type="expression" dxfId="6" priority="28">
      <formula>AI241="NG"</formula>
    </cfRule>
  </conditionalFormatting>
  <conditionalFormatting sqref="AI257">
    <cfRule type="expression" dxfId="5" priority="27">
      <formula>AI257="NG"</formula>
    </cfRule>
  </conditionalFormatting>
  <conditionalFormatting sqref="AI273">
    <cfRule type="expression" dxfId="4" priority="26">
      <formula>AI273="NG"</formula>
    </cfRule>
  </conditionalFormatting>
  <conditionalFormatting sqref="AI289">
    <cfRule type="expression" dxfId="3" priority="25">
      <formula>AI289="NG"</formula>
    </cfRule>
  </conditionalFormatting>
  <conditionalFormatting sqref="AI305">
    <cfRule type="expression" dxfId="2" priority="24">
      <formula>AI305="NG"</formula>
    </cfRule>
  </conditionalFormatting>
  <conditionalFormatting sqref="AI321">
    <cfRule type="expression" dxfId="1" priority="23">
      <formula>AI321="NG"</formula>
    </cfRule>
  </conditionalFormatting>
  <conditionalFormatting sqref="AI337">
    <cfRule type="expression" dxfId="0" priority="22">
      <formula>AI337="NG"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1"/>
  <sheetViews>
    <sheetView view="pageBreakPreview" zoomScale="85" zoomScaleNormal="85" zoomScaleSheetLayoutView="85" workbookViewId="0">
      <selection activeCell="G6" sqref="G6"/>
    </sheetView>
  </sheetViews>
  <sheetFormatPr defaultRowHeight="18" x14ac:dyDescent="0.45"/>
  <cols>
    <col min="1" max="1" width="10.5" style="62" customWidth="1"/>
    <col min="2" max="2" width="11" style="62" customWidth="1"/>
    <col min="3" max="9" width="3.69921875" style="62" customWidth="1"/>
    <col min="10" max="10" width="17.19921875" style="62" bestFit="1" customWidth="1"/>
    <col min="11" max="11" width="8.59765625" style="62" customWidth="1"/>
    <col min="12" max="12" width="10.5" style="62" customWidth="1"/>
    <col min="13" max="13" width="11" style="62" customWidth="1"/>
    <col min="14" max="20" width="3.69921875" style="62" customWidth="1"/>
    <col min="21" max="21" width="16.69921875" style="62" customWidth="1"/>
    <col min="22" max="22" width="8.59765625" style="62" customWidth="1"/>
    <col min="23" max="24" width="10.5" style="62" customWidth="1"/>
    <col min="25" max="25" width="11" style="62" customWidth="1"/>
    <col min="26" max="32" width="3.8984375" style="62" customWidth="1"/>
    <col min="33" max="33" width="16.69921875" style="62" customWidth="1"/>
    <col min="34" max="34" width="8.69921875" style="62" customWidth="1"/>
    <col min="35" max="35" width="10.5" style="62" customWidth="1"/>
    <col min="36" max="36" width="10.8984375" style="62" customWidth="1"/>
    <col min="37" max="43" width="3.69921875" style="62" customWidth="1"/>
    <col min="44" max="44" width="16.69921875" style="62" customWidth="1"/>
    <col min="45" max="45" width="8.69921875" style="62" customWidth="1"/>
    <col min="46" max="47" width="10.5" style="62" customWidth="1"/>
    <col min="48" max="48" width="10.8984375" style="62" customWidth="1"/>
    <col min="49" max="55" width="3.8984375" style="62" customWidth="1"/>
    <col min="56" max="56" width="16.8984375" style="62" customWidth="1"/>
    <col min="57" max="57" width="8.796875" style="62"/>
    <col min="58" max="58" width="10.5" style="62" customWidth="1"/>
    <col min="59" max="59" width="10.8984375" style="62" customWidth="1"/>
    <col min="60" max="66" width="4" style="62" customWidth="1"/>
    <col min="67" max="67" width="17" style="62" customWidth="1"/>
    <col min="68" max="68" width="8.796875" style="62"/>
    <col min="69" max="69" width="10.5" style="62" customWidth="1"/>
    <col min="70" max="72" width="8.796875" style="62"/>
    <col min="73" max="73" width="9.3984375" style="62" bestFit="1" customWidth="1"/>
    <col min="74" max="74" width="8" style="62" customWidth="1"/>
    <col min="75" max="16384" width="8.796875" style="62"/>
  </cols>
  <sheetData>
    <row r="1" spans="1:68" ht="18.600000000000001" x14ac:dyDescent="0.45">
      <c r="A1" s="60"/>
      <c r="B1" s="61" t="s">
        <v>32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Y1" s="61" t="s">
        <v>33</v>
      </c>
      <c r="AV1" s="61" t="s">
        <v>33</v>
      </c>
    </row>
    <row r="2" spans="1:68" ht="18.600000000000001" thickBot="1" x14ac:dyDescent="0.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68" ht="18.600000000000001" thickBot="1" x14ac:dyDescent="0.5">
      <c r="A3" s="60"/>
      <c r="B3" s="190" t="s">
        <v>34</v>
      </c>
      <c r="C3" s="190"/>
      <c r="D3" s="190"/>
      <c r="E3" s="190"/>
      <c r="F3" s="63" t="s">
        <v>6</v>
      </c>
      <c r="G3" s="192"/>
      <c r="H3" s="192"/>
      <c r="I3" s="192"/>
      <c r="J3" s="192"/>
      <c r="K3" s="192"/>
      <c r="L3" s="192"/>
      <c r="M3" s="193" t="s">
        <v>35</v>
      </c>
      <c r="N3" s="193"/>
      <c r="O3" s="193"/>
      <c r="P3" s="193"/>
      <c r="Q3" s="193"/>
      <c r="R3" s="193"/>
      <c r="S3" s="193"/>
      <c r="T3" s="63" t="s">
        <v>36</v>
      </c>
      <c r="U3" s="64" t="str">
        <f>IF(COUNTIF(BV10:BV137,"NG")&gt;=1,"未達成","達成")</f>
        <v>未達成</v>
      </c>
      <c r="Y3" s="190" t="s">
        <v>34</v>
      </c>
      <c r="Z3" s="190"/>
      <c r="AA3" s="190"/>
      <c r="AB3" s="190"/>
      <c r="AC3" s="63" t="s">
        <v>6</v>
      </c>
      <c r="AD3" s="192">
        <f>G3</f>
        <v>0</v>
      </c>
      <c r="AE3" s="192"/>
      <c r="AF3" s="192"/>
      <c r="AG3" s="192"/>
      <c r="AH3" s="192"/>
      <c r="AI3" s="192"/>
      <c r="AJ3" s="60"/>
      <c r="AK3" s="60"/>
      <c r="AL3" s="60"/>
      <c r="AM3" s="60"/>
      <c r="AN3" s="60"/>
      <c r="AO3" s="60"/>
      <c r="AV3" s="190" t="s">
        <v>34</v>
      </c>
      <c r="AW3" s="190"/>
      <c r="AX3" s="190"/>
      <c r="AY3" s="190"/>
      <c r="AZ3" s="63" t="s">
        <v>6</v>
      </c>
      <c r="BA3" s="192">
        <f>AD3</f>
        <v>0</v>
      </c>
      <c r="BB3" s="192"/>
      <c r="BC3" s="192"/>
      <c r="BD3" s="192"/>
      <c r="BE3" s="192"/>
      <c r="BF3" s="192"/>
      <c r="BG3" s="60"/>
      <c r="BH3" s="60"/>
      <c r="BI3" s="60"/>
      <c r="BJ3" s="60"/>
      <c r="BK3" s="60"/>
    </row>
    <row r="4" spans="1:68" x14ac:dyDescent="0.45">
      <c r="A4" s="60"/>
      <c r="B4" s="190" t="s">
        <v>37</v>
      </c>
      <c r="C4" s="190"/>
      <c r="D4" s="190"/>
      <c r="E4" s="190"/>
      <c r="F4" s="63" t="s">
        <v>6</v>
      </c>
      <c r="G4" s="191"/>
      <c r="H4" s="191"/>
      <c r="I4" s="191"/>
      <c r="J4" s="191"/>
      <c r="K4" s="65" t="str">
        <f>TEXT(WEEKDAY(G4),"aaa")</f>
        <v>土</v>
      </c>
      <c r="L4" s="60"/>
      <c r="M4" s="60"/>
      <c r="N4" s="193" t="s">
        <v>38</v>
      </c>
      <c r="O4" s="193"/>
      <c r="P4" s="193"/>
      <c r="Q4" s="193"/>
      <c r="R4" s="193"/>
      <c r="S4" s="193"/>
      <c r="T4" s="63" t="s">
        <v>36</v>
      </c>
      <c r="U4" s="66" t="e">
        <f>V5/V4</f>
        <v>#DIV/0!</v>
      </c>
      <c r="V4" s="67">
        <f>BU19+BU21+BU36+BU38+BU53+BU55+BU70+BU72+BU87+BU89+BU104+BU106+BU121+BU123+BU138+BU140</f>
        <v>0</v>
      </c>
      <c r="Y4" s="190" t="s">
        <v>37</v>
      </c>
      <c r="Z4" s="190"/>
      <c r="AA4" s="190"/>
      <c r="AB4" s="190"/>
      <c r="AC4" s="63" t="s">
        <v>6</v>
      </c>
      <c r="AD4" s="68">
        <f>G4</f>
        <v>0</v>
      </c>
      <c r="AE4" s="69"/>
      <c r="AF4" s="69"/>
      <c r="AG4" s="69"/>
      <c r="AH4" s="65" t="str">
        <f>TEXT(WEEKDAY(+AD4),"aaa")</f>
        <v>土</v>
      </c>
      <c r="AI4" s="60"/>
      <c r="AJ4" s="60"/>
      <c r="AK4" s="60"/>
      <c r="AL4" s="60"/>
      <c r="AM4" s="60"/>
      <c r="AN4" s="60"/>
      <c r="AO4" s="60"/>
      <c r="AV4" s="190" t="s">
        <v>37</v>
      </c>
      <c r="AW4" s="190"/>
      <c r="AX4" s="190"/>
      <c r="AY4" s="190"/>
      <c r="AZ4" s="63" t="s">
        <v>6</v>
      </c>
      <c r="BA4" s="68">
        <f>AD4</f>
        <v>0</v>
      </c>
      <c r="BB4" s="69"/>
      <c r="BC4" s="69"/>
      <c r="BD4" s="69"/>
      <c r="BE4" s="65" t="str">
        <f>TEXT(WEEKDAY(+BA4),"aaa")</f>
        <v>土</v>
      </c>
      <c r="BF4" s="60"/>
      <c r="BG4" s="60"/>
      <c r="BH4" s="60"/>
      <c r="BI4" s="60"/>
      <c r="BJ4" s="60"/>
      <c r="BK4" s="60"/>
    </row>
    <row r="5" spans="1:68" x14ac:dyDescent="0.45">
      <c r="A5" s="60"/>
      <c r="B5" s="190" t="s">
        <v>39</v>
      </c>
      <c r="C5" s="190"/>
      <c r="D5" s="190"/>
      <c r="E5" s="190"/>
      <c r="F5" s="63" t="s">
        <v>6</v>
      </c>
      <c r="G5" s="191"/>
      <c r="H5" s="191"/>
      <c r="I5" s="191"/>
      <c r="J5" s="191"/>
      <c r="K5" s="65" t="str">
        <f>TEXT(WEEKDAY(G5),"aaa")</f>
        <v>土</v>
      </c>
      <c r="L5" s="63" t="s">
        <v>40</v>
      </c>
      <c r="M5" s="70">
        <f>G5-G4+1</f>
        <v>1</v>
      </c>
      <c r="N5" s="63"/>
      <c r="O5" s="71"/>
      <c r="P5" s="71"/>
      <c r="Q5" s="71"/>
      <c r="R5" s="60"/>
      <c r="S5" s="60"/>
      <c r="T5" s="60"/>
      <c r="U5" s="60"/>
      <c r="V5" s="67">
        <f>BU20+BU22+BU37+BU39+BU54+BU56+BU71+BU73+BU88+BU90+BU105+BU107+BU122+BU124+BU139+BU141</f>
        <v>0</v>
      </c>
      <c r="Y5" s="190" t="s">
        <v>39</v>
      </c>
      <c r="Z5" s="190"/>
      <c r="AA5" s="190"/>
      <c r="AB5" s="190"/>
      <c r="AC5" s="63" t="s">
        <v>6</v>
      </c>
      <c r="AD5" s="68">
        <f>G5</f>
        <v>0</v>
      </c>
      <c r="AE5" s="69"/>
      <c r="AF5" s="69"/>
      <c r="AG5" s="69"/>
      <c r="AH5" s="65" t="str">
        <f>TEXT(WEEKDAY(+AD5),"aaa")</f>
        <v>土</v>
      </c>
      <c r="AI5" s="63"/>
      <c r="AJ5" s="72"/>
      <c r="AK5" s="63"/>
      <c r="AL5" s="71"/>
      <c r="AM5" s="71"/>
      <c r="AN5" s="71"/>
      <c r="AO5" s="60"/>
      <c r="AV5" s="190" t="s">
        <v>39</v>
      </c>
      <c r="AW5" s="190"/>
      <c r="AX5" s="190"/>
      <c r="AY5" s="190"/>
      <c r="AZ5" s="63" t="s">
        <v>6</v>
      </c>
      <c r="BA5" s="68">
        <f>AD5</f>
        <v>0</v>
      </c>
      <c r="BB5" s="69"/>
      <c r="BC5" s="69"/>
      <c r="BD5" s="69"/>
      <c r="BE5" s="65" t="str">
        <f>TEXT(WEEKDAY(+BA5),"aaa")</f>
        <v>土</v>
      </c>
      <c r="BF5" s="63"/>
      <c r="BG5" s="72"/>
      <c r="BH5" s="63"/>
      <c r="BI5" s="71"/>
      <c r="BJ5" s="71"/>
      <c r="BK5" s="71"/>
    </row>
    <row r="6" spans="1:68" x14ac:dyDescent="0.45">
      <c r="A6" s="60"/>
      <c r="B6" s="73"/>
      <c r="C6" s="73"/>
      <c r="D6" s="73"/>
      <c r="E6" s="73"/>
      <c r="F6" s="63"/>
      <c r="G6" s="74"/>
      <c r="H6" s="71"/>
      <c r="I6" s="71"/>
      <c r="J6" s="71"/>
      <c r="K6" s="65"/>
      <c r="L6" s="63"/>
      <c r="M6" s="72"/>
      <c r="N6" s="63"/>
      <c r="O6" s="71"/>
      <c r="P6" s="71"/>
      <c r="Q6" s="71"/>
      <c r="R6" s="60"/>
      <c r="S6" s="60"/>
      <c r="T6" s="60"/>
      <c r="U6" s="60"/>
      <c r="V6" s="60"/>
      <c r="Y6" s="73"/>
      <c r="Z6" s="73"/>
      <c r="AA6" s="73"/>
      <c r="AB6" s="73"/>
      <c r="AC6" s="63"/>
      <c r="AD6" s="74"/>
      <c r="AE6" s="71"/>
      <c r="AF6" s="71"/>
      <c r="AG6" s="71"/>
      <c r="AH6" s="65"/>
      <c r="AI6" s="63"/>
      <c r="AJ6" s="72"/>
      <c r="AK6" s="63"/>
      <c r="AL6" s="71"/>
      <c r="AM6" s="71"/>
      <c r="AN6" s="71"/>
      <c r="AO6" s="60"/>
      <c r="AV6" s="73"/>
      <c r="AW6" s="73"/>
      <c r="AX6" s="73"/>
      <c r="AY6" s="73"/>
      <c r="AZ6" s="63"/>
      <c r="BA6" s="74"/>
      <c r="BB6" s="71"/>
      <c r="BC6" s="71"/>
      <c r="BD6" s="71"/>
      <c r="BE6" s="65"/>
      <c r="BF6" s="63"/>
      <c r="BG6" s="72"/>
      <c r="BH6" s="63"/>
      <c r="BI6" s="71"/>
      <c r="BJ6" s="71"/>
      <c r="BK6" s="71"/>
    </row>
    <row r="7" spans="1:68" x14ac:dyDescent="0.4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68" ht="14.25" hidden="1" customHeight="1" x14ac:dyDescent="0.45">
      <c r="A8" s="60"/>
      <c r="B8" s="60"/>
      <c r="C8" s="75">
        <f>YEAR(G4)</f>
        <v>1900</v>
      </c>
      <c r="D8" s="75">
        <f>MONTH(G4)</f>
        <v>1</v>
      </c>
      <c r="E8" s="75">
        <f>DAY(G4)</f>
        <v>0</v>
      </c>
      <c r="F8" s="75"/>
      <c r="G8" s="75"/>
      <c r="H8" s="75"/>
      <c r="I8" s="75"/>
      <c r="J8" s="60"/>
      <c r="K8" s="60"/>
      <c r="L8" s="60"/>
      <c r="M8" s="60"/>
      <c r="N8" s="75">
        <f>YEAR(I128+1)</f>
        <v>1900</v>
      </c>
      <c r="O8" s="75">
        <f>MONTH(I128+1)</f>
        <v>2</v>
      </c>
      <c r="P8" s="75">
        <f>DAY(I128+1)</f>
        <v>20</v>
      </c>
      <c r="Q8" s="75"/>
      <c r="R8" s="75"/>
      <c r="S8" s="75"/>
      <c r="T8" s="75"/>
      <c r="U8" s="60"/>
      <c r="V8" s="60"/>
      <c r="Y8" s="60"/>
      <c r="Z8" s="75">
        <f>YEAR(T128+1)</f>
        <v>1900</v>
      </c>
      <c r="AA8" s="75">
        <f>MONTH(T128+1)</f>
        <v>4</v>
      </c>
      <c r="AB8" s="75">
        <f>DAY(T128+1)</f>
        <v>16</v>
      </c>
      <c r="AC8" s="75"/>
      <c r="AD8" s="75"/>
      <c r="AE8" s="75"/>
      <c r="AF8" s="75"/>
      <c r="AG8" s="60"/>
      <c r="AH8" s="60"/>
      <c r="AJ8" s="60"/>
      <c r="AK8" s="75">
        <f>YEAR(AF128+1)</f>
        <v>1900</v>
      </c>
      <c r="AL8" s="75">
        <f>MONTH(AF128+1)</f>
        <v>6</v>
      </c>
      <c r="AM8" s="75">
        <f>DAY(AF128+1)</f>
        <v>11</v>
      </c>
      <c r="AN8" s="75"/>
      <c r="AO8" s="75"/>
      <c r="AP8" s="75"/>
      <c r="AQ8" s="75"/>
      <c r="AR8" s="60"/>
      <c r="AS8" s="60"/>
      <c r="AV8" s="60"/>
      <c r="AW8" s="75">
        <f>YEAR(AQ128+1)</f>
        <v>1900</v>
      </c>
      <c r="AX8" s="75">
        <f>MONTH(AQ128+1)</f>
        <v>8</v>
      </c>
      <c r="AY8" s="75">
        <f>DAY(AQ128+1)</f>
        <v>6</v>
      </c>
      <c r="AZ8" s="75"/>
      <c r="BA8" s="75"/>
      <c r="BB8" s="75"/>
      <c r="BC8" s="75"/>
      <c r="BD8" s="60"/>
      <c r="BE8" s="60"/>
      <c r="BG8" s="60"/>
      <c r="BH8" s="75">
        <f>YEAR(BC128+1)</f>
        <v>1900</v>
      </c>
      <c r="BI8" s="75">
        <f>MONTH(BC128+1)</f>
        <v>10</v>
      </c>
      <c r="BJ8" s="75">
        <f>DAY(BC128+1)</f>
        <v>1</v>
      </c>
      <c r="BK8" s="75"/>
      <c r="BL8" s="75"/>
      <c r="BM8" s="75"/>
      <c r="BN8" s="75"/>
      <c r="BO8" s="60"/>
      <c r="BP8" s="60"/>
    </row>
    <row r="9" spans="1:68" ht="14.25" hidden="1" customHeight="1" x14ac:dyDescent="0.45">
      <c r="A9" s="60"/>
      <c r="B9" s="60"/>
      <c r="C9" s="76">
        <f t="shared" ref="C9:G9" si="0">D9-1</f>
        <v>-5</v>
      </c>
      <c r="D9" s="76">
        <f t="shared" si="0"/>
        <v>-4</v>
      </c>
      <c r="E9" s="76">
        <f t="shared" si="0"/>
        <v>-3</v>
      </c>
      <c r="F9" s="76">
        <f t="shared" si="0"/>
        <v>-2</v>
      </c>
      <c r="G9" s="76">
        <f t="shared" si="0"/>
        <v>-1</v>
      </c>
      <c r="H9" s="76">
        <f>I9-1</f>
        <v>0</v>
      </c>
      <c r="I9" s="76">
        <f>DATE(C8,D8,I11)</f>
        <v>1</v>
      </c>
      <c r="J9" s="60"/>
      <c r="K9" s="60"/>
      <c r="L9" s="60"/>
      <c r="M9" s="60"/>
      <c r="N9" s="76">
        <f>I128+1</f>
        <v>51</v>
      </c>
      <c r="O9" s="76">
        <f t="shared" ref="O9:T9" si="1">N9+1</f>
        <v>52</v>
      </c>
      <c r="P9" s="76">
        <f t="shared" si="1"/>
        <v>53</v>
      </c>
      <c r="Q9" s="76">
        <f t="shared" si="1"/>
        <v>54</v>
      </c>
      <c r="R9" s="76">
        <f t="shared" si="1"/>
        <v>55</v>
      </c>
      <c r="S9" s="76">
        <f t="shared" si="1"/>
        <v>56</v>
      </c>
      <c r="T9" s="76">
        <f t="shared" si="1"/>
        <v>57</v>
      </c>
      <c r="U9" s="60"/>
      <c r="V9" s="60"/>
      <c r="Y9" s="60"/>
      <c r="Z9" s="76">
        <f>T128+1</f>
        <v>107</v>
      </c>
      <c r="AA9" s="76">
        <f t="shared" ref="AA9:AF9" si="2">Z9+1</f>
        <v>108</v>
      </c>
      <c r="AB9" s="76">
        <f t="shared" si="2"/>
        <v>109</v>
      </c>
      <c r="AC9" s="76">
        <f t="shared" si="2"/>
        <v>110</v>
      </c>
      <c r="AD9" s="76">
        <f t="shared" si="2"/>
        <v>111</v>
      </c>
      <c r="AE9" s="76">
        <f t="shared" si="2"/>
        <v>112</v>
      </c>
      <c r="AF9" s="76">
        <f t="shared" si="2"/>
        <v>113</v>
      </c>
      <c r="AG9" s="60"/>
      <c r="AH9" s="60"/>
      <c r="AJ9" s="60"/>
      <c r="AK9" s="76">
        <f>AF128+1</f>
        <v>163</v>
      </c>
      <c r="AL9" s="76">
        <f t="shared" ref="AL9:AQ9" si="3">AK9+1</f>
        <v>164</v>
      </c>
      <c r="AM9" s="76">
        <f t="shared" si="3"/>
        <v>165</v>
      </c>
      <c r="AN9" s="76">
        <f t="shared" si="3"/>
        <v>166</v>
      </c>
      <c r="AO9" s="76">
        <f t="shared" si="3"/>
        <v>167</v>
      </c>
      <c r="AP9" s="76">
        <f t="shared" si="3"/>
        <v>168</v>
      </c>
      <c r="AQ9" s="76">
        <f t="shared" si="3"/>
        <v>169</v>
      </c>
      <c r="AR9" s="60"/>
      <c r="AS9" s="60"/>
      <c r="AV9" s="60"/>
      <c r="AW9" s="76">
        <f>AQ128+1</f>
        <v>219</v>
      </c>
      <c r="AX9" s="76">
        <f t="shared" ref="AX9:BC9" si="4">AW9+1</f>
        <v>220</v>
      </c>
      <c r="AY9" s="76">
        <f t="shared" si="4"/>
        <v>221</v>
      </c>
      <c r="AZ9" s="76">
        <f t="shared" si="4"/>
        <v>222</v>
      </c>
      <c r="BA9" s="76">
        <f t="shared" si="4"/>
        <v>223</v>
      </c>
      <c r="BB9" s="76">
        <f t="shared" si="4"/>
        <v>224</v>
      </c>
      <c r="BC9" s="76">
        <f t="shared" si="4"/>
        <v>225</v>
      </c>
      <c r="BD9" s="60"/>
      <c r="BE9" s="60"/>
      <c r="BG9" s="60"/>
      <c r="BH9" s="76">
        <f>BC128+1</f>
        <v>275</v>
      </c>
      <c r="BI9" s="76">
        <f t="shared" ref="BI9:BN9" si="5">BH9+1</f>
        <v>276</v>
      </c>
      <c r="BJ9" s="76">
        <f t="shared" si="5"/>
        <v>277</v>
      </c>
      <c r="BK9" s="76">
        <f t="shared" si="5"/>
        <v>278</v>
      </c>
      <c r="BL9" s="76">
        <f t="shared" si="5"/>
        <v>279</v>
      </c>
      <c r="BM9" s="76">
        <f t="shared" si="5"/>
        <v>280</v>
      </c>
      <c r="BN9" s="76">
        <f t="shared" si="5"/>
        <v>281</v>
      </c>
      <c r="BO9" s="60"/>
      <c r="BP9" s="60"/>
    </row>
    <row r="10" spans="1:68" ht="14.25" customHeight="1" x14ac:dyDescent="0.45">
      <c r="A10" s="60"/>
      <c r="B10" s="77" t="s">
        <v>16</v>
      </c>
      <c r="C10" s="78">
        <f>DATE($C8,$D8,1)</f>
        <v>1</v>
      </c>
      <c r="D10" s="79"/>
      <c r="E10" s="79"/>
      <c r="F10" s="79"/>
      <c r="G10" s="79"/>
      <c r="H10" s="79"/>
      <c r="I10" s="79"/>
      <c r="J10" s="79"/>
      <c r="K10" s="80"/>
      <c r="L10" s="60"/>
      <c r="M10" s="77" t="s">
        <v>16</v>
      </c>
      <c r="N10" s="78">
        <f>DATE($N8,$O8,1)</f>
        <v>32</v>
      </c>
      <c r="O10" s="79"/>
      <c r="P10" s="79"/>
      <c r="Q10" s="79"/>
      <c r="R10" s="79"/>
      <c r="S10" s="79"/>
      <c r="T10" s="79"/>
      <c r="U10" s="79"/>
      <c r="V10" s="80"/>
      <c r="Y10" s="77" t="s">
        <v>16</v>
      </c>
      <c r="Z10" s="78">
        <f>DATE($N8,$O8,1)</f>
        <v>32</v>
      </c>
      <c r="AA10" s="79"/>
      <c r="AB10" s="79"/>
      <c r="AC10" s="79"/>
      <c r="AD10" s="79"/>
      <c r="AE10" s="79"/>
      <c r="AF10" s="79"/>
      <c r="AG10" s="79"/>
      <c r="AH10" s="80"/>
      <c r="AJ10" s="77" t="s">
        <v>16</v>
      </c>
      <c r="AK10" s="78">
        <f>DATE($AK8,$AL8,1)</f>
        <v>153</v>
      </c>
      <c r="AL10" s="79"/>
      <c r="AM10" s="79"/>
      <c r="AN10" s="79"/>
      <c r="AO10" s="79"/>
      <c r="AP10" s="79"/>
      <c r="AQ10" s="79"/>
      <c r="AR10" s="79"/>
      <c r="AS10" s="80"/>
      <c r="AV10" s="77" t="s">
        <v>16</v>
      </c>
      <c r="AW10" s="78">
        <f>DATE($AW8,$AX8,1)</f>
        <v>214</v>
      </c>
      <c r="AX10" s="79"/>
      <c r="AY10" s="79"/>
      <c r="AZ10" s="79"/>
      <c r="BA10" s="79"/>
      <c r="BB10" s="79"/>
      <c r="BC10" s="79"/>
      <c r="BD10" s="79"/>
      <c r="BE10" s="80"/>
      <c r="BG10" s="77" t="s">
        <v>16</v>
      </c>
      <c r="BH10" s="78">
        <f>DATE($BH8,$BI8,1)</f>
        <v>275</v>
      </c>
      <c r="BI10" s="79"/>
      <c r="BJ10" s="79"/>
      <c r="BK10" s="79"/>
      <c r="BL10" s="79"/>
      <c r="BM10" s="79"/>
      <c r="BN10" s="79"/>
      <c r="BO10" s="79"/>
      <c r="BP10" s="80"/>
    </row>
    <row r="11" spans="1:68" ht="14.25" customHeight="1" x14ac:dyDescent="0.45">
      <c r="A11" s="60"/>
      <c r="B11" s="81" t="s">
        <v>41</v>
      </c>
      <c r="C11" s="82" t="str">
        <f>IF("月"=$K4,$E8,"")</f>
        <v/>
      </c>
      <c r="D11" s="83" t="str">
        <f>IF(C11="",IF("火"=$K4,$E8,""),C11+1)</f>
        <v/>
      </c>
      <c r="E11" s="83" t="str">
        <f>IF(D11="",IF("水"=$K4,$E8,""),D11+1)</f>
        <v/>
      </c>
      <c r="F11" s="83" t="str">
        <f>IF(E11="",IF("木"=$K4,$E8,""),E11+1)</f>
        <v/>
      </c>
      <c r="G11" s="83" t="str">
        <f>IF(F11="",IF("金"=$K4,$E8,""),F11+1)</f>
        <v/>
      </c>
      <c r="H11" s="83">
        <f>IF(G11="",IF("土"=$K4,$E8,""),G11+1)</f>
        <v>0</v>
      </c>
      <c r="I11" s="83">
        <f>IF(H11="",IF("日"=$K4,$E8,""),H11+1)</f>
        <v>1</v>
      </c>
      <c r="J11" s="84" t="s">
        <v>18</v>
      </c>
      <c r="K11" s="85">
        <f>COUNTIFS(C12:I12,"土",C13:I13,"")+COUNTIFS(C12:I12,"日",C13:I13,"")</f>
        <v>2</v>
      </c>
      <c r="L11" s="60"/>
      <c r="M11" s="81" t="s">
        <v>41</v>
      </c>
      <c r="N11" s="82" t="str">
        <f>IF(I128&lt;$G$5,I130+1,"")</f>
        <v/>
      </c>
      <c r="O11" s="83" t="str">
        <f t="shared" ref="O11:T11" si="6">IF(N9&lt;$G$5,N11+1,"")</f>
        <v/>
      </c>
      <c r="P11" s="83" t="str">
        <f t="shared" si="6"/>
        <v/>
      </c>
      <c r="Q11" s="83" t="str">
        <f t="shared" si="6"/>
        <v/>
      </c>
      <c r="R11" s="83" t="str">
        <f t="shared" si="6"/>
        <v/>
      </c>
      <c r="S11" s="83" t="str">
        <f t="shared" si="6"/>
        <v/>
      </c>
      <c r="T11" s="83" t="str">
        <f t="shared" si="6"/>
        <v/>
      </c>
      <c r="U11" s="84" t="s">
        <v>18</v>
      </c>
      <c r="V11" s="85">
        <f>COUNTIFS(N12:T12,"土",N13:T13,"")+COUNTIFS(N12:T12,"日",N13:T13,"")</f>
        <v>0</v>
      </c>
      <c r="Y11" s="81" t="s">
        <v>41</v>
      </c>
      <c r="Z11" s="82" t="str">
        <f>IF(T128&lt;$G$5,T130+1,"")</f>
        <v/>
      </c>
      <c r="AA11" s="83" t="str">
        <f t="shared" ref="AA11:AF11" si="7">IF(Z9&lt;$G$5,Z11+1,"")</f>
        <v/>
      </c>
      <c r="AB11" s="83" t="str">
        <f t="shared" si="7"/>
        <v/>
      </c>
      <c r="AC11" s="83" t="str">
        <f t="shared" si="7"/>
        <v/>
      </c>
      <c r="AD11" s="83" t="str">
        <f t="shared" si="7"/>
        <v/>
      </c>
      <c r="AE11" s="83" t="str">
        <f t="shared" si="7"/>
        <v/>
      </c>
      <c r="AF11" s="83" t="str">
        <f t="shared" si="7"/>
        <v/>
      </c>
      <c r="AG11" s="84" t="s">
        <v>18</v>
      </c>
      <c r="AH11" s="85">
        <f>COUNTIFS(Z12:AF12,"土",Z13:AF13,"")+COUNTIFS(Z12:AF12,"日",Z13:AF13,"")</f>
        <v>0</v>
      </c>
      <c r="AJ11" s="81" t="s">
        <v>41</v>
      </c>
      <c r="AK11" s="82" t="str">
        <f>IF(AF128&lt;$G$5,AF130+1,"")</f>
        <v/>
      </c>
      <c r="AL11" s="83" t="str">
        <f t="shared" ref="AL11:AQ11" si="8">IF(AK9&lt;$G$5,AK11+1,"")</f>
        <v/>
      </c>
      <c r="AM11" s="83" t="str">
        <f t="shared" si="8"/>
        <v/>
      </c>
      <c r="AN11" s="83" t="str">
        <f t="shared" si="8"/>
        <v/>
      </c>
      <c r="AO11" s="83" t="str">
        <f t="shared" si="8"/>
        <v/>
      </c>
      <c r="AP11" s="83" t="str">
        <f t="shared" si="8"/>
        <v/>
      </c>
      <c r="AQ11" s="83" t="str">
        <f t="shared" si="8"/>
        <v/>
      </c>
      <c r="AR11" s="84" t="s">
        <v>18</v>
      </c>
      <c r="AS11" s="85">
        <f>COUNTIFS(AK12:AQ12,"土",AK13:AQ13,"")+COUNTIFS(AK12:AQ12,"日",AK13:AQ13,"")</f>
        <v>0</v>
      </c>
      <c r="AV11" s="81" t="s">
        <v>41</v>
      </c>
      <c r="AW11" s="82" t="str">
        <f>IF(AQ128&lt;$G$5,AQ130+1,"")</f>
        <v/>
      </c>
      <c r="AX11" s="83" t="str">
        <f t="shared" ref="AX11:BC11" si="9">IF(AW9&lt;$G$5,AW11+1,"")</f>
        <v/>
      </c>
      <c r="AY11" s="83" t="str">
        <f t="shared" si="9"/>
        <v/>
      </c>
      <c r="AZ11" s="83" t="str">
        <f t="shared" si="9"/>
        <v/>
      </c>
      <c r="BA11" s="83" t="str">
        <f t="shared" si="9"/>
        <v/>
      </c>
      <c r="BB11" s="83" t="str">
        <f t="shared" si="9"/>
        <v/>
      </c>
      <c r="BC11" s="83" t="str">
        <f t="shared" si="9"/>
        <v/>
      </c>
      <c r="BD11" s="84" t="s">
        <v>18</v>
      </c>
      <c r="BE11" s="85">
        <f>COUNTIFS(AW12:BC12,"土",AW13:BC13,"")+COUNTIFS(AW12:BC12,"日",AW13:BC13,"")</f>
        <v>0</v>
      </c>
      <c r="BG11" s="81" t="s">
        <v>41</v>
      </c>
      <c r="BH11" s="82" t="str">
        <f>IF(BC128&lt;$G$5,BC130+1,"")</f>
        <v/>
      </c>
      <c r="BI11" s="83" t="str">
        <f t="shared" ref="BI11:BN11" si="10">IF(BH9&lt;$G$5,BH11+1,"")</f>
        <v/>
      </c>
      <c r="BJ11" s="83" t="str">
        <f t="shared" si="10"/>
        <v/>
      </c>
      <c r="BK11" s="83" t="str">
        <f t="shared" si="10"/>
        <v/>
      </c>
      <c r="BL11" s="83" t="str">
        <f t="shared" si="10"/>
        <v/>
      </c>
      <c r="BM11" s="83" t="str">
        <f t="shared" si="10"/>
        <v/>
      </c>
      <c r="BN11" s="83" t="str">
        <f t="shared" si="10"/>
        <v/>
      </c>
      <c r="BO11" s="84" t="s">
        <v>18</v>
      </c>
      <c r="BP11" s="85">
        <f>COUNTIFS(BH12:BN12,"土",BH13:BN13,"")+COUNTIFS(BH12:BN12,"日",BH13:BN13,"")</f>
        <v>0</v>
      </c>
    </row>
    <row r="12" spans="1:68" ht="14.25" customHeight="1" x14ac:dyDescent="0.45">
      <c r="A12" s="60"/>
      <c r="B12" s="81" t="s">
        <v>19</v>
      </c>
      <c r="C12" s="86" t="str">
        <f>IF(C11="","","月")</f>
        <v/>
      </c>
      <c r="D12" s="86" t="str">
        <f>IF(D11="","","火")</f>
        <v/>
      </c>
      <c r="E12" s="86" t="str">
        <f>IF(E11="","","水")</f>
        <v/>
      </c>
      <c r="F12" s="86" t="str">
        <f>IF(F11="","","木")</f>
        <v/>
      </c>
      <c r="G12" s="86" t="str">
        <f>IF(G11="","","金")</f>
        <v/>
      </c>
      <c r="H12" s="86" t="str">
        <f>IF(H11="","","土")</f>
        <v>土</v>
      </c>
      <c r="I12" s="86" t="str">
        <f>IF(I11="","","日")</f>
        <v>日</v>
      </c>
      <c r="J12" s="87" t="s">
        <v>42</v>
      </c>
      <c r="K12" s="88">
        <f>COUNTIF(C13:I13,"夏休")+COUNTIF(C13:I13,"冬休")+COUNTIF(C13:I13,"中止")+COUNTIF(C13:I13,"制作中")</f>
        <v>0</v>
      </c>
      <c r="L12" s="60"/>
      <c r="M12" s="81" t="s">
        <v>19</v>
      </c>
      <c r="N12" s="86" t="str">
        <f>IF(N11="","","月")</f>
        <v/>
      </c>
      <c r="O12" s="86" t="str">
        <f>IF(O11="","","火")</f>
        <v/>
      </c>
      <c r="P12" s="86" t="str">
        <f>IF(P11="","","水")</f>
        <v/>
      </c>
      <c r="Q12" s="86" t="str">
        <f>IF(Q11="","","木")</f>
        <v/>
      </c>
      <c r="R12" s="86" t="str">
        <f>IF(R11="","","金")</f>
        <v/>
      </c>
      <c r="S12" s="86" t="str">
        <f>IF(S11="","","土")</f>
        <v/>
      </c>
      <c r="T12" s="86" t="str">
        <f>IF(T11="","","日")</f>
        <v/>
      </c>
      <c r="U12" s="87" t="s">
        <v>42</v>
      </c>
      <c r="V12" s="88">
        <f>COUNTIF(N13:T13,"夏休")+COUNTIF(N13:T13,"冬休")+COUNTIF(N13:T13,"中止")+COUNTIF(N13:T13,"制作中")</f>
        <v>0</v>
      </c>
      <c r="Y12" s="81" t="s">
        <v>19</v>
      </c>
      <c r="Z12" s="86" t="str">
        <f>IF(Z11="","","月")</f>
        <v/>
      </c>
      <c r="AA12" s="86" t="str">
        <f>IF(AA11="","","火")</f>
        <v/>
      </c>
      <c r="AB12" s="86" t="str">
        <f>IF(AB11="","","水")</f>
        <v/>
      </c>
      <c r="AC12" s="86" t="str">
        <f>IF(AC11="","","木")</f>
        <v/>
      </c>
      <c r="AD12" s="86" t="str">
        <f>IF(AD11="","","金")</f>
        <v/>
      </c>
      <c r="AE12" s="86" t="str">
        <f>IF(AE11="","","土")</f>
        <v/>
      </c>
      <c r="AF12" s="86" t="str">
        <f>IF(AF11="","","日")</f>
        <v/>
      </c>
      <c r="AG12" s="87" t="s">
        <v>42</v>
      </c>
      <c r="AH12" s="88">
        <f>COUNTIF(Z13:AF13,"夏休")+COUNTIF(Z13:AF13,"冬休")+COUNTIF(Z13:AF13,"中止")+COUNTIF(Z13:AF13,"制作中")</f>
        <v>0</v>
      </c>
      <c r="AJ12" s="81" t="s">
        <v>19</v>
      </c>
      <c r="AK12" s="86" t="str">
        <f>IF(AK11="","","月")</f>
        <v/>
      </c>
      <c r="AL12" s="86" t="str">
        <f>IF(AL11="","","火")</f>
        <v/>
      </c>
      <c r="AM12" s="86" t="str">
        <f>IF(AM11="","","水")</f>
        <v/>
      </c>
      <c r="AN12" s="86" t="str">
        <f>IF(AN11="","","木")</f>
        <v/>
      </c>
      <c r="AO12" s="86" t="str">
        <f>IF(AO11="","","金")</f>
        <v/>
      </c>
      <c r="AP12" s="86" t="str">
        <f>IF(AP11="","","土")</f>
        <v/>
      </c>
      <c r="AQ12" s="86" t="str">
        <f>IF(AQ11="","","日")</f>
        <v/>
      </c>
      <c r="AR12" s="87" t="s">
        <v>42</v>
      </c>
      <c r="AS12" s="88">
        <f>COUNTIF(AK13:AQ13,"夏休")+COUNTIF(AK13:AQ13,"冬休")+COUNTIF(AK13:AQ13,"中止")+COUNTIF(AK13:AQ13,"制作中")</f>
        <v>0</v>
      </c>
      <c r="AV12" s="81" t="s">
        <v>19</v>
      </c>
      <c r="AW12" s="86" t="str">
        <f>IF(AW11="","","月")</f>
        <v/>
      </c>
      <c r="AX12" s="86" t="str">
        <f>IF(AX11="","","火")</f>
        <v/>
      </c>
      <c r="AY12" s="86" t="str">
        <f>IF(AY11="","","水")</f>
        <v/>
      </c>
      <c r="AZ12" s="86" t="str">
        <f>IF(AZ11="","","木")</f>
        <v/>
      </c>
      <c r="BA12" s="86" t="str">
        <f>IF(BA11="","","金")</f>
        <v/>
      </c>
      <c r="BB12" s="86" t="str">
        <f>IF(BB11="","","土")</f>
        <v/>
      </c>
      <c r="BC12" s="86" t="str">
        <f>IF(BC11="","","日")</f>
        <v/>
      </c>
      <c r="BD12" s="87" t="s">
        <v>42</v>
      </c>
      <c r="BE12" s="88">
        <f>COUNTIF(AW13:BC13,"夏休")+COUNTIF(AW13:BC13,"冬休")+COUNTIF(AW13:BC13,"中止")+COUNTIF(AW13:BC13,"制作中")</f>
        <v>0</v>
      </c>
      <c r="BG12" s="81" t="s">
        <v>19</v>
      </c>
      <c r="BH12" s="86" t="str">
        <f>IF(BH11="","","月")</f>
        <v/>
      </c>
      <c r="BI12" s="86" t="str">
        <f>IF(BI11="","","火")</f>
        <v/>
      </c>
      <c r="BJ12" s="86" t="str">
        <f>IF(BJ11="","","水")</f>
        <v/>
      </c>
      <c r="BK12" s="86" t="str">
        <f>IF(BK11="","","木")</f>
        <v/>
      </c>
      <c r="BL12" s="86" t="str">
        <f>IF(BL11="","","金")</f>
        <v/>
      </c>
      <c r="BM12" s="86" t="str">
        <f>IF(BM11="","","土")</f>
        <v/>
      </c>
      <c r="BN12" s="86" t="str">
        <f>IF(BN11="","","日")</f>
        <v/>
      </c>
      <c r="BO12" s="87" t="s">
        <v>42</v>
      </c>
      <c r="BP12" s="88">
        <f>COUNTIF(BH13:BN13,"夏休")+COUNTIF(BH13:BN13,"冬休")+COUNTIF(BH13:BN13,"中止")+COUNTIF(BH13:BN13,"制作中")</f>
        <v>0</v>
      </c>
    </row>
    <row r="13" spans="1:68" ht="14.25" customHeight="1" x14ac:dyDescent="0.45">
      <c r="A13" s="60"/>
      <c r="B13" s="180" t="s">
        <v>42</v>
      </c>
      <c r="C13" s="188"/>
      <c r="D13" s="184"/>
      <c r="E13" s="184"/>
      <c r="F13" s="184"/>
      <c r="G13" s="184"/>
      <c r="H13" s="184"/>
      <c r="I13" s="186"/>
      <c r="J13" s="87" t="s">
        <v>1</v>
      </c>
      <c r="K13" s="89">
        <f>COUNT(C11:I11)-K12</f>
        <v>2</v>
      </c>
      <c r="L13" s="60"/>
      <c r="M13" s="180" t="s">
        <v>42</v>
      </c>
      <c r="N13" s="188"/>
      <c r="O13" s="184"/>
      <c r="P13" s="184"/>
      <c r="Q13" s="184"/>
      <c r="R13" s="184"/>
      <c r="S13" s="184"/>
      <c r="T13" s="186"/>
      <c r="U13" s="87" t="s">
        <v>1</v>
      </c>
      <c r="V13" s="88">
        <f>COUNT(N11:T11)-V12</f>
        <v>0</v>
      </c>
      <c r="Y13" s="180" t="s">
        <v>42</v>
      </c>
      <c r="Z13" s="188"/>
      <c r="AA13" s="184"/>
      <c r="AB13" s="184"/>
      <c r="AC13" s="184"/>
      <c r="AD13" s="184"/>
      <c r="AE13" s="184"/>
      <c r="AF13" s="186"/>
      <c r="AG13" s="87" t="s">
        <v>1</v>
      </c>
      <c r="AH13" s="88">
        <f>COUNT(Z11:AF11)-AH12</f>
        <v>0</v>
      </c>
      <c r="AJ13" s="180" t="s">
        <v>42</v>
      </c>
      <c r="AK13" s="188"/>
      <c r="AL13" s="184"/>
      <c r="AM13" s="184"/>
      <c r="AN13" s="184"/>
      <c r="AO13" s="184"/>
      <c r="AP13" s="184"/>
      <c r="AQ13" s="186"/>
      <c r="AR13" s="87" t="s">
        <v>1</v>
      </c>
      <c r="AS13" s="88">
        <f>COUNT(AK11:AQ11)-AS12</f>
        <v>0</v>
      </c>
      <c r="AV13" s="180" t="s">
        <v>42</v>
      </c>
      <c r="AW13" s="188"/>
      <c r="AX13" s="184"/>
      <c r="AY13" s="184"/>
      <c r="AZ13" s="184"/>
      <c r="BA13" s="184"/>
      <c r="BB13" s="184"/>
      <c r="BC13" s="186"/>
      <c r="BD13" s="87" t="s">
        <v>1</v>
      </c>
      <c r="BE13" s="88">
        <f>COUNT(AW11:BC11)-BE12</f>
        <v>0</v>
      </c>
      <c r="BG13" s="180" t="s">
        <v>42</v>
      </c>
      <c r="BH13" s="188"/>
      <c r="BI13" s="184"/>
      <c r="BJ13" s="184"/>
      <c r="BK13" s="184"/>
      <c r="BL13" s="184"/>
      <c r="BM13" s="184"/>
      <c r="BN13" s="186"/>
      <c r="BO13" s="87" t="s">
        <v>1</v>
      </c>
      <c r="BP13" s="88">
        <f>COUNT(BH11:BN11)-BP12</f>
        <v>0</v>
      </c>
    </row>
    <row r="14" spans="1:68" ht="14.25" customHeight="1" x14ac:dyDescent="0.45">
      <c r="A14" s="60"/>
      <c r="B14" s="180"/>
      <c r="C14" s="189"/>
      <c r="D14" s="185"/>
      <c r="E14" s="185"/>
      <c r="F14" s="185"/>
      <c r="G14" s="185"/>
      <c r="H14" s="185"/>
      <c r="I14" s="187"/>
      <c r="J14" s="87" t="s">
        <v>22</v>
      </c>
      <c r="K14" s="88">
        <f>COUNTIF(C15:I16,"休")</f>
        <v>0</v>
      </c>
      <c r="L14" s="60"/>
      <c r="M14" s="180"/>
      <c r="N14" s="189"/>
      <c r="O14" s="185"/>
      <c r="P14" s="185"/>
      <c r="Q14" s="185"/>
      <c r="R14" s="185"/>
      <c r="S14" s="185"/>
      <c r="T14" s="187"/>
      <c r="U14" s="87" t="s">
        <v>22</v>
      </c>
      <c r="V14" s="88">
        <f>COUNTIF(N15:T16,"休")</f>
        <v>0</v>
      </c>
      <c r="Y14" s="180"/>
      <c r="Z14" s="189"/>
      <c r="AA14" s="185"/>
      <c r="AB14" s="185"/>
      <c r="AC14" s="185"/>
      <c r="AD14" s="185"/>
      <c r="AE14" s="185"/>
      <c r="AF14" s="187"/>
      <c r="AG14" s="87" t="s">
        <v>22</v>
      </c>
      <c r="AH14" s="88">
        <f>COUNTIF(Z15:AF16,"休")</f>
        <v>0</v>
      </c>
      <c r="AJ14" s="180"/>
      <c r="AK14" s="189"/>
      <c r="AL14" s="185"/>
      <c r="AM14" s="185"/>
      <c r="AN14" s="185"/>
      <c r="AO14" s="185"/>
      <c r="AP14" s="185"/>
      <c r="AQ14" s="187"/>
      <c r="AR14" s="87" t="s">
        <v>22</v>
      </c>
      <c r="AS14" s="88">
        <f>COUNTIF(AK15:AQ16,"休")</f>
        <v>0</v>
      </c>
      <c r="AV14" s="180"/>
      <c r="AW14" s="189"/>
      <c r="AX14" s="185"/>
      <c r="AY14" s="185"/>
      <c r="AZ14" s="185"/>
      <c r="BA14" s="185"/>
      <c r="BB14" s="185"/>
      <c r="BC14" s="187"/>
      <c r="BD14" s="87" t="s">
        <v>22</v>
      </c>
      <c r="BE14" s="88">
        <f>COUNTIF(AW15:BC16,"休")</f>
        <v>0</v>
      </c>
      <c r="BG14" s="180"/>
      <c r="BH14" s="189"/>
      <c r="BI14" s="185"/>
      <c r="BJ14" s="185"/>
      <c r="BK14" s="185"/>
      <c r="BL14" s="185"/>
      <c r="BM14" s="185"/>
      <c r="BN14" s="187"/>
      <c r="BO14" s="87" t="s">
        <v>22</v>
      </c>
      <c r="BP14" s="88">
        <f>COUNTIF(BH15:BN16,"休")</f>
        <v>0</v>
      </c>
    </row>
    <row r="15" spans="1:68" ht="14.25" customHeight="1" x14ac:dyDescent="0.45">
      <c r="A15" s="60"/>
      <c r="B15" s="180" t="s">
        <v>7</v>
      </c>
      <c r="C15" s="182"/>
      <c r="D15" s="176"/>
      <c r="E15" s="176"/>
      <c r="F15" s="176"/>
      <c r="G15" s="176"/>
      <c r="H15" s="176"/>
      <c r="I15" s="178"/>
      <c r="J15" s="87" t="s">
        <v>23</v>
      </c>
      <c r="K15" s="90">
        <f>K14/K13</f>
        <v>0</v>
      </c>
      <c r="L15" s="60"/>
      <c r="M15" s="180" t="s">
        <v>7</v>
      </c>
      <c r="N15" s="182"/>
      <c r="O15" s="176"/>
      <c r="P15" s="176"/>
      <c r="Q15" s="176"/>
      <c r="R15" s="176"/>
      <c r="S15" s="176"/>
      <c r="T15" s="178"/>
      <c r="U15" s="87" t="s">
        <v>23</v>
      </c>
      <c r="V15" s="91" t="e">
        <f>V14/V13</f>
        <v>#DIV/0!</v>
      </c>
      <c r="Y15" s="180" t="s">
        <v>7</v>
      </c>
      <c r="Z15" s="182"/>
      <c r="AA15" s="176"/>
      <c r="AB15" s="176"/>
      <c r="AC15" s="176"/>
      <c r="AD15" s="176"/>
      <c r="AE15" s="176"/>
      <c r="AF15" s="178"/>
      <c r="AG15" s="87" t="s">
        <v>23</v>
      </c>
      <c r="AH15" s="91" t="e">
        <f>AH14/AH13</f>
        <v>#DIV/0!</v>
      </c>
      <c r="AJ15" s="180" t="s">
        <v>7</v>
      </c>
      <c r="AK15" s="182"/>
      <c r="AL15" s="176"/>
      <c r="AM15" s="176"/>
      <c r="AN15" s="176"/>
      <c r="AO15" s="176"/>
      <c r="AP15" s="176"/>
      <c r="AQ15" s="178"/>
      <c r="AR15" s="87" t="s">
        <v>23</v>
      </c>
      <c r="AS15" s="91" t="e">
        <f>AS14/AS13</f>
        <v>#DIV/0!</v>
      </c>
      <c r="AV15" s="180" t="s">
        <v>7</v>
      </c>
      <c r="AW15" s="182"/>
      <c r="AX15" s="176"/>
      <c r="AY15" s="176"/>
      <c r="AZ15" s="176"/>
      <c r="BA15" s="176"/>
      <c r="BB15" s="176"/>
      <c r="BC15" s="178"/>
      <c r="BD15" s="87" t="s">
        <v>23</v>
      </c>
      <c r="BE15" s="91" t="e">
        <f>BE14/BE13</f>
        <v>#DIV/0!</v>
      </c>
      <c r="BG15" s="180" t="s">
        <v>7</v>
      </c>
      <c r="BH15" s="182"/>
      <c r="BI15" s="176"/>
      <c r="BJ15" s="176"/>
      <c r="BK15" s="176"/>
      <c r="BL15" s="176"/>
      <c r="BM15" s="176"/>
      <c r="BN15" s="178"/>
      <c r="BO15" s="87" t="s">
        <v>23</v>
      </c>
      <c r="BP15" s="91" t="e">
        <f>BP14/BP13</f>
        <v>#DIV/0!</v>
      </c>
    </row>
    <row r="16" spans="1:68" ht="14.25" customHeight="1" x14ac:dyDescent="0.45">
      <c r="A16" s="60"/>
      <c r="B16" s="180"/>
      <c r="C16" s="182"/>
      <c r="D16" s="176"/>
      <c r="E16" s="176"/>
      <c r="F16" s="176"/>
      <c r="G16" s="176"/>
      <c r="H16" s="176"/>
      <c r="I16" s="178"/>
      <c r="J16" s="87" t="s">
        <v>2</v>
      </c>
      <c r="K16" s="88">
        <f>COUNTA(C17:I17)</f>
        <v>0</v>
      </c>
      <c r="L16" s="60"/>
      <c r="M16" s="180"/>
      <c r="N16" s="182"/>
      <c r="O16" s="176"/>
      <c r="P16" s="176"/>
      <c r="Q16" s="176"/>
      <c r="R16" s="176"/>
      <c r="S16" s="176"/>
      <c r="T16" s="178"/>
      <c r="U16" s="87" t="s">
        <v>2</v>
      </c>
      <c r="V16" s="88">
        <f>COUNTA(N17:T17)</f>
        <v>0</v>
      </c>
      <c r="Y16" s="180"/>
      <c r="Z16" s="182"/>
      <c r="AA16" s="176"/>
      <c r="AB16" s="176"/>
      <c r="AC16" s="176"/>
      <c r="AD16" s="176"/>
      <c r="AE16" s="176"/>
      <c r="AF16" s="178"/>
      <c r="AG16" s="87" t="s">
        <v>2</v>
      </c>
      <c r="AH16" s="88">
        <f>COUNTA(Z17:AF17)</f>
        <v>0</v>
      </c>
      <c r="AJ16" s="180"/>
      <c r="AK16" s="182"/>
      <c r="AL16" s="176"/>
      <c r="AM16" s="176"/>
      <c r="AN16" s="176"/>
      <c r="AO16" s="176"/>
      <c r="AP16" s="176"/>
      <c r="AQ16" s="178"/>
      <c r="AR16" s="87" t="s">
        <v>2</v>
      </c>
      <c r="AS16" s="88">
        <f>COUNTA(AK17:AQ17)</f>
        <v>0</v>
      </c>
      <c r="AV16" s="180"/>
      <c r="AW16" s="182"/>
      <c r="AX16" s="176"/>
      <c r="AY16" s="176"/>
      <c r="AZ16" s="176"/>
      <c r="BA16" s="176"/>
      <c r="BB16" s="176"/>
      <c r="BC16" s="178"/>
      <c r="BD16" s="87" t="s">
        <v>2</v>
      </c>
      <c r="BE16" s="88">
        <f>COUNTA(AW17:BC17)</f>
        <v>0</v>
      </c>
      <c r="BG16" s="180"/>
      <c r="BH16" s="182"/>
      <c r="BI16" s="176"/>
      <c r="BJ16" s="176"/>
      <c r="BK16" s="176"/>
      <c r="BL16" s="176"/>
      <c r="BM16" s="176"/>
      <c r="BN16" s="178"/>
      <c r="BO16" s="87" t="s">
        <v>2</v>
      </c>
      <c r="BP16" s="88">
        <f>COUNTA(BH17:BN17)</f>
        <v>0</v>
      </c>
    </row>
    <row r="17" spans="1:74" ht="14.25" customHeight="1" x14ac:dyDescent="0.45">
      <c r="A17" s="60"/>
      <c r="B17" s="180" t="s">
        <v>10</v>
      </c>
      <c r="C17" s="182"/>
      <c r="D17" s="176"/>
      <c r="E17" s="176"/>
      <c r="F17" s="176"/>
      <c r="G17" s="176"/>
      <c r="H17" s="176"/>
      <c r="I17" s="178"/>
      <c r="J17" s="87" t="s">
        <v>24</v>
      </c>
      <c r="K17" s="90">
        <f>K16/K13</f>
        <v>0</v>
      </c>
      <c r="L17" s="60"/>
      <c r="M17" s="180" t="s">
        <v>10</v>
      </c>
      <c r="N17" s="182"/>
      <c r="O17" s="176"/>
      <c r="P17" s="176"/>
      <c r="Q17" s="176"/>
      <c r="R17" s="176"/>
      <c r="S17" s="176"/>
      <c r="T17" s="178"/>
      <c r="U17" s="87" t="s">
        <v>24</v>
      </c>
      <c r="V17" s="91" t="e">
        <f>V16/V13</f>
        <v>#DIV/0!</v>
      </c>
      <c r="Y17" s="180" t="s">
        <v>10</v>
      </c>
      <c r="Z17" s="182"/>
      <c r="AA17" s="176"/>
      <c r="AB17" s="176"/>
      <c r="AC17" s="176"/>
      <c r="AD17" s="176"/>
      <c r="AE17" s="176"/>
      <c r="AF17" s="178"/>
      <c r="AG17" s="87" t="s">
        <v>24</v>
      </c>
      <c r="AH17" s="91" t="e">
        <f>AH16/AH13</f>
        <v>#DIV/0!</v>
      </c>
      <c r="AJ17" s="180" t="s">
        <v>10</v>
      </c>
      <c r="AK17" s="182"/>
      <c r="AL17" s="176"/>
      <c r="AM17" s="176"/>
      <c r="AN17" s="176"/>
      <c r="AO17" s="176"/>
      <c r="AP17" s="176"/>
      <c r="AQ17" s="178"/>
      <c r="AR17" s="87" t="s">
        <v>24</v>
      </c>
      <c r="AS17" s="91" t="e">
        <f>AS16/AS13</f>
        <v>#DIV/0!</v>
      </c>
      <c r="AV17" s="180" t="s">
        <v>10</v>
      </c>
      <c r="AW17" s="182"/>
      <c r="AX17" s="176"/>
      <c r="AY17" s="176"/>
      <c r="AZ17" s="176"/>
      <c r="BA17" s="176"/>
      <c r="BB17" s="176"/>
      <c r="BC17" s="178"/>
      <c r="BD17" s="87" t="s">
        <v>24</v>
      </c>
      <c r="BE17" s="91" t="e">
        <f>BE16/BE13</f>
        <v>#DIV/0!</v>
      </c>
      <c r="BG17" s="180" t="s">
        <v>10</v>
      </c>
      <c r="BH17" s="182"/>
      <c r="BI17" s="176"/>
      <c r="BJ17" s="176"/>
      <c r="BK17" s="176"/>
      <c r="BL17" s="176"/>
      <c r="BM17" s="176"/>
      <c r="BN17" s="178"/>
      <c r="BO17" s="87" t="s">
        <v>24</v>
      </c>
      <c r="BP17" s="91" t="e">
        <f>BP16/BP13</f>
        <v>#DIV/0!</v>
      </c>
    </row>
    <row r="18" spans="1:74" ht="14.25" customHeight="1" x14ac:dyDescent="0.45">
      <c r="A18" s="60"/>
      <c r="B18" s="181"/>
      <c r="C18" s="183"/>
      <c r="D18" s="177"/>
      <c r="E18" s="177"/>
      <c r="F18" s="177"/>
      <c r="G18" s="177"/>
      <c r="H18" s="177"/>
      <c r="I18" s="179"/>
      <c r="J18" s="92" t="s">
        <v>43</v>
      </c>
      <c r="K18" s="93" t="str">
        <f>IF(K11&lt;1,"対象外",IF(K16&gt;=K11,"OK","NG"))</f>
        <v>NG</v>
      </c>
      <c r="L18" s="60"/>
      <c r="M18" s="181"/>
      <c r="N18" s="183"/>
      <c r="O18" s="177"/>
      <c r="P18" s="177"/>
      <c r="Q18" s="177"/>
      <c r="R18" s="177"/>
      <c r="S18" s="177"/>
      <c r="T18" s="179"/>
      <c r="U18" s="92" t="s">
        <v>43</v>
      </c>
      <c r="V18" s="93" t="str">
        <f>IF(1&gt;V11,"対象外",IF(V16&gt;=V11,"OK","NG"))</f>
        <v>対象外</v>
      </c>
      <c r="Y18" s="181"/>
      <c r="Z18" s="183"/>
      <c r="AA18" s="177"/>
      <c r="AB18" s="177"/>
      <c r="AC18" s="177"/>
      <c r="AD18" s="177"/>
      <c r="AE18" s="177"/>
      <c r="AF18" s="179"/>
      <c r="AG18" s="92" t="s">
        <v>43</v>
      </c>
      <c r="AH18" s="93" t="str">
        <f>IF(1&gt;AH11,"対象外",IF(AH16&gt;=AH11,"OK","NG"))</f>
        <v>対象外</v>
      </c>
      <c r="AJ18" s="181"/>
      <c r="AK18" s="183"/>
      <c r="AL18" s="177"/>
      <c r="AM18" s="177"/>
      <c r="AN18" s="177"/>
      <c r="AO18" s="177"/>
      <c r="AP18" s="177"/>
      <c r="AQ18" s="179"/>
      <c r="AR18" s="92" t="s">
        <v>43</v>
      </c>
      <c r="AS18" s="93" t="str">
        <f>IF(1&gt;AS11,"対象外",IF(AS16&gt;=AS11,"OK","NG"))</f>
        <v>対象外</v>
      </c>
      <c r="AV18" s="181"/>
      <c r="AW18" s="183"/>
      <c r="AX18" s="177"/>
      <c r="AY18" s="177"/>
      <c r="AZ18" s="177"/>
      <c r="BA18" s="177"/>
      <c r="BB18" s="177"/>
      <c r="BC18" s="179"/>
      <c r="BD18" s="92" t="s">
        <v>43</v>
      </c>
      <c r="BE18" s="93" t="str">
        <f>IF(1&gt;BE11,"対象外",IF(BE16&gt;=BE11,"OK","NG"))</f>
        <v>対象外</v>
      </c>
      <c r="BG18" s="181"/>
      <c r="BH18" s="183"/>
      <c r="BI18" s="177"/>
      <c r="BJ18" s="177"/>
      <c r="BK18" s="177"/>
      <c r="BL18" s="177"/>
      <c r="BM18" s="177"/>
      <c r="BN18" s="179"/>
      <c r="BO18" s="92" t="s">
        <v>43</v>
      </c>
      <c r="BP18" s="93" t="str">
        <f>IF(1&gt;BP11,"対象外",IF(BP16&gt;=BP11,"OK","NG"))</f>
        <v>対象外</v>
      </c>
      <c r="BV18" s="62" t="str">
        <f>IF(COUNTIF(K17:BP18,"NG")&gt;=1,"NG","OK")</f>
        <v>NG</v>
      </c>
    </row>
    <row r="19" spans="1:74" ht="14.25" hidden="1" customHeight="1" x14ac:dyDescent="0.45">
      <c r="A19" s="60"/>
      <c r="B19" s="94" t="s">
        <v>26</v>
      </c>
      <c r="C19" s="94"/>
      <c r="D19" s="94"/>
      <c r="E19" s="94"/>
      <c r="F19" s="94"/>
      <c r="G19" s="94"/>
      <c r="H19" s="94">
        <f>IF(AND(DAY(H11)&gt;=22,DAY(H11)&lt;=28,H12="土"),1,0)</f>
        <v>0</v>
      </c>
      <c r="I19" s="94"/>
      <c r="J19" s="95"/>
      <c r="K19" s="95"/>
      <c r="L19" s="96"/>
      <c r="M19" s="94"/>
      <c r="N19" s="94"/>
      <c r="O19" s="94"/>
      <c r="P19" s="94"/>
      <c r="Q19" s="94"/>
      <c r="R19" s="94"/>
      <c r="S19" s="94" t="e">
        <f>IF(AND(DAY(S11)&gt;=22,DAY(S11)&lt;=28,S12="土"),1,0)</f>
        <v>#VALUE!</v>
      </c>
      <c r="T19" s="94"/>
      <c r="U19" s="95"/>
      <c r="V19" s="95"/>
      <c r="W19" s="97"/>
      <c r="X19" s="97"/>
      <c r="Y19" s="94"/>
      <c r="Z19" s="94"/>
      <c r="AA19" s="94"/>
      <c r="AB19" s="94"/>
      <c r="AC19" s="94"/>
      <c r="AD19" s="94"/>
      <c r="AE19" s="94" t="e">
        <f>IF(AND(DAY(AE11)&gt;=22,DAY(AE11)&lt;=28,AE12="土"),1,0)</f>
        <v>#VALUE!</v>
      </c>
      <c r="AF19" s="94"/>
      <c r="AG19" s="95"/>
      <c r="AH19" s="95"/>
      <c r="AI19" s="97"/>
      <c r="AJ19" s="94"/>
      <c r="AK19" s="94"/>
      <c r="AL19" s="94"/>
      <c r="AM19" s="94"/>
      <c r="AN19" s="94"/>
      <c r="AO19" s="94"/>
      <c r="AP19" s="94" t="e">
        <f>IF(AND(DAY(AP11)&gt;=22,DAY(AP11)&lt;=28,AP12="土"),1,0)</f>
        <v>#VALUE!</v>
      </c>
      <c r="AQ19" s="94"/>
      <c r="AR19" s="95"/>
      <c r="AS19" s="95"/>
      <c r="AT19" s="97"/>
      <c r="AU19" s="97"/>
      <c r="AV19" s="94"/>
      <c r="AW19" s="94"/>
      <c r="AX19" s="94"/>
      <c r="AY19" s="94"/>
      <c r="AZ19" s="94"/>
      <c r="BA19" s="94"/>
      <c r="BB19" s="94" t="e">
        <f>IF(AND(DAY(BB11)&gt;=22,DAY(BB11)&lt;=28,BB12="土"),1,0)</f>
        <v>#VALUE!</v>
      </c>
      <c r="BC19" s="94"/>
      <c r="BD19" s="95"/>
      <c r="BE19" s="95"/>
      <c r="BF19" s="97"/>
      <c r="BG19" s="94"/>
      <c r="BH19" s="94"/>
      <c r="BI19" s="94"/>
      <c r="BJ19" s="94"/>
      <c r="BK19" s="94"/>
      <c r="BL19" s="94"/>
      <c r="BM19" s="94" t="e">
        <f>IF(AND(DAY(BM11)&gt;=22,DAY(BM11)&lt;=28,BM12="土"),1,0)</f>
        <v>#VALUE!</v>
      </c>
      <c r="BN19" s="94"/>
      <c r="BO19" s="95"/>
      <c r="BP19" s="95"/>
      <c r="BU19" s="62">
        <f>_xlfn.AGGREGATE(9,6,C19:BN19)</f>
        <v>0</v>
      </c>
      <c r="BV19" s="62" t="str">
        <f t="shared" ref="BV19:BV73" si="11">IF(COUNTIF(K18:BP19,"NG")&gt;=1,"NG","OK")</f>
        <v>NG</v>
      </c>
    </row>
    <row r="20" spans="1:74" ht="14.25" hidden="1" customHeight="1" x14ac:dyDescent="0.45">
      <c r="A20" s="60"/>
      <c r="B20" s="94" t="s">
        <v>44</v>
      </c>
      <c r="C20" s="94"/>
      <c r="D20" s="94"/>
      <c r="E20" s="94"/>
      <c r="F20" s="94"/>
      <c r="G20" s="94"/>
      <c r="H20" s="94">
        <f>IF(AND(DAY(H11)&gt;=22,DAY(H11)&lt;=28,H12="土",OR(H17="休",H17="雨")),1,0)</f>
        <v>0</v>
      </c>
      <c r="I20" s="94"/>
      <c r="J20" s="95"/>
      <c r="K20" s="95"/>
      <c r="L20" s="96"/>
      <c r="M20" s="94"/>
      <c r="N20" s="94"/>
      <c r="O20" s="94"/>
      <c r="P20" s="94"/>
      <c r="Q20" s="94"/>
      <c r="R20" s="94"/>
      <c r="S20" s="94" t="e">
        <f>IF(AND(DAY(S11)&gt;=22,DAY(S11)&lt;=28,S12="土",OR(S17="休",S17="雨")),1,0)</f>
        <v>#VALUE!</v>
      </c>
      <c r="T20" s="94"/>
      <c r="U20" s="95"/>
      <c r="V20" s="95"/>
      <c r="W20" s="97"/>
      <c r="X20" s="97"/>
      <c r="Y20" s="94"/>
      <c r="Z20" s="94"/>
      <c r="AA20" s="94"/>
      <c r="AB20" s="94"/>
      <c r="AC20" s="94"/>
      <c r="AD20" s="94"/>
      <c r="AE20" s="94" t="e">
        <f>IF(AND(DAY(AE11)&gt;=22,DAY(AE11)&lt;=28,AE12="土",OR(AE17="休",AE17="雨")),1,0)</f>
        <v>#VALUE!</v>
      </c>
      <c r="AF20" s="94"/>
      <c r="AG20" s="95"/>
      <c r="AH20" s="95"/>
      <c r="AI20" s="97"/>
      <c r="AJ20" s="94"/>
      <c r="AK20" s="94"/>
      <c r="AL20" s="94"/>
      <c r="AM20" s="94"/>
      <c r="AN20" s="94"/>
      <c r="AO20" s="94"/>
      <c r="AP20" s="94" t="e">
        <f>IF(AND(DAY(AP11)&gt;=22,DAY(AP11)&lt;=28,AP12="土",OR(AP17="休",AP17="雨")),1,0)</f>
        <v>#VALUE!</v>
      </c>
      <c r="AQ20" s="94"/>
      <c r="AR20" s="95"/>
      <c r="AS20" s="95"/>
      <c r="AT20" s="97"/>
      <c r="AU20" s="97"/>
      <c r="AV20" s="94"/>
      <c r="AW20" s="94"/>
      <c r="AX20" s="94"/>
      <c r="AY20" s="94"/>
      <c r="AZ20" s="94"/>
      <c r="BA20" s="94"/>
      <c r="BB20" s="94" t="e">
        <f>IF(AND(DAY(BB11)&gt;=22,DAY(BB11)&lt;=28,BB12="土",OR(BB17="休",BB17="雨")),1,0)</f>
        <v>#VALUE!</v>
      </c>
      <c r="BC20" s="94"/>
      <c r="BD20" s="95"/>
      <c r="BE20" s="95"/>
      <c r="BF20" s="97"/>
      <c r="BG20" s="94"/>
      <c r="BH20" s="94"/>
      <c r="BI20" s="94"/>
      <c r="BJ20" s="94"/>
      <c r="BK20" s="94"/>
      <c r="BL20" s="94"/>
      <c r="BM20" s="94" t="e">
        <f>IF(AND(DAY(BM11)&gt;=22,DAY(BM11)&lt;=28,BM12="土",OR(BM17="休",BM17="雨")),1,0)</f>
        <v>#VALUE!</v>
      </c>
      <c r="BN20" s="94"/>
      <c r="BO20" s="95"/>
      <c r="BP20" s="95"/>
      <c r="BU20" s="62">
        <f t="shared" ref="BU20:BU73" si="12">_xlfn.AGGREGATE(9,6,C20:BN20)</f>
        <v>0</v>
      </c>
      <c r="BV20" s="62" t="str">
        <f t="shared" si="11"/>
        <v>OK</v>
      </c>
    </row>
    <row r="21" spans="1:74" ht="14.25" hidden="1" customHeight="1" x14ac:dyDescent="0.45">
      <c r="A21" s="60"/>
      <c r="B21" s="94" t="s">
        <v>30</v>
      </c>
      <c r="C21" s="94"/>
      <c r="D21" s="94"/>
      <c r="E21" s="94"/>
      <c r="F21" s="94"/>
      <c r="G21" s="94"/>
      <c r="H21" s="94">
        <f>IF(AND(DAY(H11)&gt;=8,DAY(H11)&lt;=14,H12="土"),1,0)</f>
        <v>0</v>
      </c>
      <c r="I21" s="94"/>
      <c r="J21" s="95"/>
      <c r="K21" s="95"/>
      <c r="L21" s="96"/>
      <c r="M21" s="94"/>
      <c r="N21" s="94"/>
      <c r="O21" s="94"/>
      <c r="P21" s="94"/>
      <c r="Q21" s="94"/>
      <c r="R21" s="94"/>
      <c r="S21" s="94" t="e">
        <f>IF(AND(DAY(S11)&gt;=8,DAY(S11)&lt;=14,S12="土"),1,0)</f>
        <v>#VALUE!</v>
      </c>
      <c r="T21" s="94"/>
      <c r="U21" s="95"/>
      <c r="V21" s="95"/>
      <c r="W21" s="97"/>
      <c r="X21" s="97"/>
      <c r="Y21" s="94"/>
      <c r="Z21" s="94"/>
      <c r="AA21" s="94"/>
      <c r="AB21" s="94"/>
      <c r="AC21" s="94"/>
      <c r="AD21" s="94"/>
      <c r="AE21" s="94" t="e">
        <f>IF(AND(DAY(AE11)&gt;=8,DAY(AE11)&lt;=14,AE12="土"),1,0)</f>
        <v>#VALUE!</v>
      </c>
      <c r="AF21" s="94"/>
      <c r="AG21" s="95"/>
      <c r="AH21" s="95"/>
      <c r="AI21" s="97"/>
      <c r="AJ21" s="94"/>
      <c r="AK21" s="94"/>
      <c r="AL21" s="94"/>
      <c r="AM21" s="94"/>
      <c r="AN21" s="94"/>
      <c r="AO21" s="94"/>
      <c r="AP21" s="94" t="e">
        <f>IF(AND(DAY(AP11)&gt;=8,DAY(AP11)&lt;=14,AP12="土"),1,0)</f>
        <v>#VALUE!</v>
      </c>
      <c r="AQ21" s="94"/>
      <c r="AR21" s="95"/>
      <c r="AS21" s="95"/>
      <c r="AT21" s="97"/>
      <c r="AU21" s="97"/>
      <c r="AV21" s="94"/>
      <c r="AW21" s="94"/>
      <c r="AX21" s="94"/>
      <c r="AY21" s="94"/>
      <c r="AZ21" s="94"/>
      <c r="BA21" s="94"/>
      <c r="BB21" s="94" t="e">
        <f>IF(AND(DAY(BB11)&gt;=8,DAY(BB11)&lt;=14,BB12="土"),1,0)</f>
        <v>#VALUE!</v>
      </c>
      <c r="BC21" s="94"/>
      <c r="BD21" s="95"/>
      <c r="BE21" s="95"/>
      <c r="BF21" s="97"/>
      <c r="BG21" s="94"/>
      <c r="BH21" s="94"/>
      <c r="BI21" s="94"/>
      <c r="BJ21" s="94"/>
      <c r="BK21" s="94"/>
      <c r="BL21" s="94"/>
      <c r="BM21" s="94" t="e">
        <f>IF(AND(DAY(BM11)&gt;=8,DAY(BM11)&lt;=14,BM12="土"),1,0)</f>
        <v>#VALUE!</v>
      </c>
      <c r="BN21" s="94"/>
      <c r="BO21" s="95"/>
      <c r="BP21" s="95"/>
      <c r="BU21" s="62">
        <f t="shared" si="12"/>
        <v>0</v>
      </c>
      <c r="BV21" s="62" t="str">
        <f t="shared" si="11"/>
        <v>OK</v>
      </c>
    </row>
    <row r="22" spans="1:74" ht="14.25" hidden="1" customHeight="1" x14ac:dyDescent="0.45">
      <c r="A22" s="60"/>
      <c r="B22" s="94" t="s">
        <v>45</v>
      </c>
      <c r="C22" s="94"/>
      <c r="D22" s="94"/>
      <c r="E22" s="94"/>
      <c r="F22" s="94"/>
      <c r="G22" s="94"/>
      <c r="H22" s="94">
        <f>IF(AND(DAY(H11)&gt;=8,DAY(H11)&lt;=14,H12="土",OR(H17="休",H17="雨")),1,0)</f>
        <v>0</v>
      </c>
      <c r="I22" s="94"/>
      <c r="J22" s="95"/>
      <c r="K22" s="95"/>
      <c r="L22" s="96"/>
      <c r="M22" s="94"/>
      <c r="N22" s="94"/>
      <c r="O22" s="94"/>
      <c r="P22" s="94"/>
      <c r="Q22" s="94"/>
      <c r="R22" s="94"/>
      <c r="S22" s="94" t="e">
        <f>IF(AND(DAY(S11)&gt;=8,DAY(S11)&lt;=14,S12="土",OR(S17="休",S17="雨")),1,0)</f>
        <v>#VALUE!</v>
      </c>
      <c r="T22" s="94"/>
      <c r="U22" s="95"/>
      <c r="V22" s="95"/>
      <c r="W22" s="97"/>
      <c r="X22" s="97"/>
      <c r="Y22" s="94"/>
      <c r="Z22" s="94"/>
      <c r="AA22" s="94"/>
      <c r="AB22" s="94"/>
      <c r="AC22" s="94"/>
      <c r="AD22" s="94"/>
      <c r="AE22" s="94" t="e">
        <f>IF(AND(DAY(AE11)&gt;=8,DAY(AE11)&lt;=14,AE12="土",OR(AE17="休",AE17="雨")),1,0)</f>
        <v>#VALUE!</v>
      </c>
      <c r="AF22" s="94"/>
      <c r="AG22" s="95"/>
      <c r="AH22" s="95"/>
      <c r="AI22" s="97"/>
      <c r="AJ22" s="94"/>
      <c r="AK22" s="94"/>
      <c r="AL22" s="94"/>
      <c r="AM22" s="94"/>
      <c r="AN22" s="94"/>
      <c r="AO22" s="94"/>
      <c r="AP22" s="94" t="e">
        <f>IF(AND(DAY(AP11)&gt;=8,DAY(AP11)&lt;=14,AP12="土",OR(AP17="休",AP17="雨")),1,0)</f>
        <v>#VALUE!</v>
      </c>
      <c r="AQ22" s="94"/>
      <c r="AR22" s="95"/>
      <c r="AS22" s="95"/>
      <c r="AT22" s="97"/>
      <c r="AU22" s="97"/>
      <c r="AV22" s="94"/>
      <c r="AW22" s="94"/>
      <c r="AX22" s="94"/>
      <c r="AY22" s="94"/>
      <c r="AZ22" s="94"/>
      <c r="BA22" s="94"/>
      <c r="BB22" s="94" t="e">
        <f>IF(AND(DAY(BB11)&gt;=8,DAY(BB11)&lt;=14,BB12="土",OR(BB17="休",BB17="雨")),1,0)</f>
        <v>#VALUE!</v>
      </c>
      <c r="BC22" s="94"/>
      <c r="BD22" s="95"/>
      <c r="BE22" s="95"/>
      <c r="BF22" s="97"/>
      <c r="BG22" s="94"/>
      <c r="BH22" s="94"/>
      <c r="BI22" s="94"/>
      <c r="BJ22" s="94"/>
      <c r="BK22" s="94"/>
      <c r="BL22" s="94"/>
      <c r="BM22" s="94" t="e">
        <f>IF(AND(DAY(BM11)&gt;=8,DAY(BM11)&lt;=14,BM12="土",OR(BM17="休",BM17="雨")),1,0)</f>
        <v>#VALUE!</v>
      </c>
      <c r="BN22" s="94"/>
      <c r="BO22" s="95"/>
      <c r="BP22" s="95"/>
      <c r="BU22" s="62">
        <f t="shared" si="12"/>
        <v>0</v>
      </c>
      <c r="BV22" s="62" t="str">
        <f t="shared" si="11"/>
        <v>OK</v>
      </c>
    </row>
    <row r="23" spans="1:74" ht="14.25" customHeight="1" x14ac:dyDescent="0.45">
      <c r="A23" s="60"/>
      <c r="B23" s="98"/>
      <c r="C23" s="98"/>
      <c r="D23" s="98"/>
      <c r="E23" s="98"/>
      <c r="F23" s="98"/>
      <c r="G23" s="98"/>
      <c r="H23" s="98"/>
      <c r="I23" s="98"/>
      <c r="J23" s="99"/>
      <c r="K23" s="99"/>
      <c r="L23" s="60"/>
      <c r="M23" s="98"/>
      <c r="N23" s="98"/>
      <c r="O23" s="98"/>
      <c r="P23" s="98"/>
      <c r="Q23" s="98"/>
      <c r="R23" s="98"/>
      <c r="S23" s="98"/>
      <c r="T23" s="98"/>
      <c r="U23" s="99"/>
      <c r="V23" s="99"/>
      <c r="Y23" s="98"/>
      <c r="Z23" s="98"/>
      <c r="AA23" s="98"/>
      <c r="AB23" s="98"/>
      <c r="AC23" s="98"/>
      <c r="AD23" s="98"/>
      <c r="AE23" s="98"/>
      <c r="AF23" s="98"/>
      <c r="AG23" s="99"/>
      <c r="AH23" s="99"/>
      <c r="AJ23" s="98"/>
      <c r="AK23" s="98"/>
      <c r="AL23" s="98"/>
      <c r="AM23" s="98"/>
      <c r="AN23" s="98"/>
      <c r="AO23" s="98"/>
      <c r="AP23" s="98"/>
      <c r="AQ23" s="98"/>
      <c r="AR23" s="99"/>
      <c r="AS23" s="99"/>
      <c r="AV23" s="98"/>
      <c r="AW23" s="98"/>
      <c r="AX23" s="98"/>
      <c r="AY23" s="98"/>
      <c r="AZ23" s="98"/>
      <c r="BA23" s="98"/>
      <c r="BB23" s="98"/>
      <c r="BC23" s="98"/>
      <c r="BD23" s="99"/>
      <c r="BE23" s="99"/>
      <c r="BG23" s="98"/>
      <c r="BH23" s="98"/>
      <c r="BI23" s="98"/>
      <c r="BJ23" s="98"/>
      <c r="BK23" s="98"/>
      <c r="BL23" s="98"/>
      <c r="BM23" s="98"/>
      <c r="BN23" s="98"/>
      <c r="BO23" s="99"/>
      <c r="BP23" s="99"/>
    </row>
    <row r="24" spans="1:74" ht="14.25" customHeight="1" x14ac:dyDescent="0.45">
      <c r="A24" s="60"/>
      <c r="B24" s="60"/>
      <c r="C24" s="60"/>
      <c r="D24" s="10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74" ht="14.25" hidden="1" customHeight="1" x14ac:dyDescent="0.45">
      <c r="A25" s="60"/>
      <c r="B25" s="60"/>
      <c r="C25" s="75">
        <f>YEAR(I9+1)</f>
        <v>1900</v>
      </c>
      <c r="D25" s="75">
        <f>MONTH(I9+1)</f>
        <v>1</v>
      </c>
      <c r="E25" s="75">
        <f>DAY(I9+1)</f>
        <v>2</v>
      </c>
      <c r="F25" s="75"/>
      <c r="G25" s="75"/>
      <c r="H25" s="75"/>
      <c r="I25" s="75"/>
      <c r="J25" s="60"/>
      <c r="K25" s="60"/>
      <c r="L25" s="60"/>
      <c r="M25" s="60"/>
      <c r="N25" s="75">
        <f>YEAR(T9+1)</f>
        <v>1900</v>
      </c>
      <c r="O25" s="75">
        <f>MONTH(T9+1)</f>
        <v>2</v>
      </c>
      <c r="P25" s="75">
        <f>DAY(T9+1)</f>
        <v>27</v>
      </c>
      <c r="Q25" s="75"/>
      <c r="R25" s="75"/>
      <c r="S25" s="75"/>
      <c r="T25" s="75"/>
      <c r="U25" s="60"/>
      <c r="V25" s="60"/>
      <c r="Y25" s="60"/>
      <c r="Z25" s="75">
        <f>YEAR(AF9+1)</f>
        <v>1900</v>
      </c>
      <c r="AA25" s="75">
        <f>MONTH(AF9+1)</f>
        <v>4</v>
      </c>
      <c r="AB25" s="75">
        <f>DAY(AF9+1)</f>
        <v>23</v>
      </c>
      <c r="AC25" s="75"/>
      <c r="AD25" s="75"/>
      <c r="AE25" s="75"/>
      <c r="AF25" s="75"/>
      <c r="AG25" s="60"/>
      <c r="AH25" s="60"/>
      <c r="AJ25" s="60"/>
      <c r="AK25" s="75">
        <f>YEAR(AQ9+1)</f>
        <v>1900</v>
      </c>
      <c r="AL25" s="75">
        <f>MONTH(AQ9+1)</f>
        <v>6</v>
      </c>
      <c r="AM25" s="75">
        <f>DAY(AQ9+1)</f>
        <v>18</v>
      </c>
      <c r="AN25" s="75"/>
      <c r="AO25" s="75"/>
      <c r="AP25" s="75"/>
      <c r="AQ25" s="75"/>
      <c r="AR25" s="60"/>
      <c r="AS25" s="60"/>
      <c r="AV25" s="60"/>
      <c r="AW25" s="75">
        <f>YEAR(BC9+1)</f>
        <v>1900</v>
      </c>
      <c r="AX25" s="75">
        <f>MONTH(BC9+1)</f>
        <v>8</v>
      </c>
      <c r="AY25" s="75">
        <f>DAY(BC9+1)</f>
        <v>13</v>
      </c>
      <c r="AZ25" s="75"/>
      <c r="BA25" s="75"/>
      <c r="BB25" s="75"/>
      <c r="BC25" s="75"/>
      <c r="BD25" s="60"/>
      <c r="BE25" s="60"/>
      <c r="BG25" s="60"/>
      <c r="BH25" s="75">
        <f>YEAR(BN9+1)</f>
        <v>1900</v>
      </c>
      <c r="BI25" s="75">
        <f>MONTH(BN9+1)</f>
        <v>10</v>
      </c>
      <c r="BJ25" s="75">
        <f>DAY(BN9+1)</f>
        <v>8</v>
      </c>
      <c r="BK25" s="75"/>
      <c r="BL25" s="75"/>
      <c r="BM25" s="75"/>
      <c r="BN25" s="75"/>
      <c r="BO25" s="60"/>
      <c r="BP25" s="60"/>
    </row>
    <row r="26" spans="1:74" ht="14.25" hidden="1" customHeight="1" x14ac:dyDescent="0.45">
      <c r="A26" s="60"/>
      <c r="B26" s="60"/>
      <c r="C26" s="76">
        <f>I9+1</f>
        <v>2</v>
      </c>
      <c r="D26" s="76">
        <f>C26+1</f>
        <v>3</v>
      </c>
      <c r="E26" s="76">
        <f t="shared" ref="E26:H26" si="13">D26+1</f>
        <v>4</v>
      </c>
      <c r="F26" s="76">
        <f t="shared" si="13"/>
        <v>5</v>
      </c>
      <c r="G26" s="76">
        <f t="shared" si="13"/>
        <v>6</v>
      </c>
      <c r="H26" s="76">
        <f t="shared" si="13"/>
        <v>7</v>
      </c>
      <c r="I26" s="76">
        <f>H26+1</f>
        <v>8</v>
      </c>
      <c r="J26" s="60"/>
      <c r="K26" s="60"/>
      <c r="L26" s="60"/>
      <c r="M26" s="60"/>
      <c r="N26" s="76">
        <f>T9+1</f>
        <v>58</v>
      </c>
      <c r="O26" s="76">
        <f t="shared" ref="O26:T26" si="14">N26+1</f>
        <v>59</v>
      </c>
      <c r="P26" s="76">
        <f t="shared" si="14"/>
        <v>60</v>
      </c>
      <c r="Q26" s="76">
        <f t="shared" si="14"/>
        <v>61</v>
      </c>
      <c r="R26" s="76">
        <f t="shared" si="14"/>
        <v>62</v>
      </c>
      <c r="S26" s="76">
        <f>R26+1</f>
        <v>63</v>
      </c>
      <c r="T26" s="76">
        <f t="shared" si="14"/>
        <v>64</v>
      </c>
      <c r="U26" s="60"/>
      <c r="V26" s="60"/>
      <c r="Y26" s="60"/>
      <c r="Z26" s="76">
        <f>AF9+1</f>
        <v>114</v>
      </c>
      <c r="AA26" s="76">
        <f t="shared" ref="AA26:AF26" si="15">Z26+1</f>
        <v>115</v>
      </c>
      <c r="AB26" s="76">
        <f t="shared" si="15"/>
        <v>116</v>
      </c>
      <c r="AC26" s="76">
        <f t="shared" si="15"/>
        <v>117</v>
      </c>
      <c r="AD26" s="76">
        <f t="shared" si="15"/>
        <v>118</v>
      </c>
      <c r="AE26" s="76">
        <f t="shared" si="15"/>
        <v>119</v>
      </c>
      <c r="AF26" s="76">
        <f t="shared" si="15"/>
        <v>120</v>
      </c>
      <c r="AG26" s="60"/>
      <c r="AH26" s="60"/>
      <c r="AJ26" s="60"/>
      <c r="AK26" s="76">
        <f>AQ9+1</f>
        <v>170</v>
      </c>
      <c r="AL26" s="76">
        <f t="shared" ref="AL26:AQ26" si="16">AK26+1</f>
        <v>171</v>
      </c>
      <c r="AM26" s="76">
        <f t="shared" si="16"/>
        <v>172</v>
      </c>
      <c r="AN26" s="76">
        <f t="shared" si="16"/>
        <v>173</v>
      </c>
      <c r="AO26" s="76">
        <f t="shared" si="16"/>
        <v>174</v>
      </c>
      <c r="AP26" s="76">
        <f t="shared" si="16"/>
        <v>175</v>
      </c>
      <c r="AQ26" s="76">
        <f t="shared" si="16"/>
        <v>176</v>
      </c>
      <c r="AR26" s="60"/>
      <c r="AS26" s="60"/>
      <c r="AV26" s="60"/>
      <c r="AW26" s="76">
        <f>BC9+1</f>
        <v>226</v>
      </c>
      <c r="AX26" s="76">
        <f t="shared" ref="AX26:BC26" si="17">AW26+1</f>
        <v>227</v>
      </c>
      <c r="AY26" s="76">
        <f t="shared" si="17"/>
        <v>228</v>
      </c>
      <c r="AZ26" s="76">
        <f t="shared" si="17"/>
        <v>229</v>
      </c>
      <c r="BA26" s="76">
        <f t="shared" si="17"/>
        <v>230</v>
      </c>
      <c r="BB26" s="76">
        <f t="shared" si="17"/>
        <v>231</v>
      </c>
      <c r="BC26" s="76">
        <f t="shared" si="17"/>
        <v>232</v>
      </c>
      <c r="BD26" s="60"/>
      <c r="BE26" s="60"/>
      <c r="BG26" s="60"/>
      <c r="BH26" s="76">
        <f>BN9+1</f>
        <v>282</v>
      </c>
      <c r="BI26" s="76">
        <f t="shared" ref="BI26:BN26" si="18">BH26+1</f>
        <v>283</v>
      </c>
      <c r="BJ26" s="76">
        <f t="shared" si="18"/>
        <v>284</v>
      </c>
      <c r="BK26" s="76">
        <f t="shared" si="18"/>
        <v>285</v>
      </c>
      <c r="BL26" s="76">
        <f t="shared" si="18"/>
        <v>286</v>
      </c>
      <c r="BM26" s="101">
        <f>BL26+1</f>
        <v>287</v>
      </c>
      <c r="BN26" s="76">
        <f t="shared" si="18"/>
        <v>288</v>
      </c>
      <c r="BO26" s="60"/>
      <c r="BP26" s="60"/>
    </row>
    <row r="27" spans="1:74" ht="14.25" customHeight="1" x14ac:dyDescent="0.45">
      <c r="A27" s="60"/>
      <c r="B27" s="77" t="s">
        <v>16</v>
      </c>
      <c r="C27" s="78">
        <f>DATE($C25,$D25,1)</f>
        <v>1</v>
      </c>
      <c r="D27" s="79"/>
      <c r="E27" s="79"/>
      <c r="F27" s="79"/>
      <c r="G27" s="79"/>
      <c r="H27" s="79"/>
      <c r="I27" s="79"/>
      <c r="J27" s="79"/>
      <c r="K27" s="80"/>
      <c r="L27" s="60"/>
      <c r="M27" s="77" t="s">
        <v>16</v>
      </c>
      <c r="N27" s="78">
        <f>DATE($N25,$O25,1)</f>
        <v>32</v>
      </c>
      <c r="O27" s="79"/>
      <c r="P27" s="79"/>
      <c r="Q27" s="79"/>
      <c r="R27" s="79"/>
      <c r="S27" s="79"/>
      <c r="T27" s="79"/>
      <c r="U27" s="79"/>
      <c r="V27" s="80"/>
      <c r="Y27" s="77" t="s">
        <v>16</v>
      </c>
      <c r="Z27" s="78">
        <f>DATE($N25,$O25,1)</f>
        <v>32</v>
      </c>
      <c r="AA27" s="79"/>
      <c r="AB27" s="79"/>
      <c r="AC27" s="79"/>
      <c r="AD27" s="79"/>
      <c r="AE27" s="79"/>
      <c r="AF27" s="79"/>
      <c r="AG27" s="79"/>
      <c r="AH27" s="80"/>
      <c r="AJ27" s="77" t="s">
        <v>16</v>
      </c>
      <c r="AK27" s="78">
        <f>DATE($AK25,$AL25,1)</f>
        <v>153</v>
      </c>
      <c r="AL27" s="79"/>
      <c r="AM27" s="79"/>
      <c r="AN27" s="79"/>
      <c r="AO27" s="79"/>
      <c r="AP27" s="79"/>
      <c r="AQ27" s="79"/>
      <c r="AR27" s="79"/>
      <c r="AS27" s="80"/>
      <c r="AV27" s="77" t="s">
        <v>16</v>
      </c>
      <c r="AW27" s="78">
        <f>DATE($AW25,$AX25,1)</f>
        <v>214</v>
      </c>
      <c r="AX27" s="79"/>
      <c r="AY27" s="79"/>
      <c r="AZ27" s="79"/>
      <c r="BA27" s="79"/>
      <c r="BB27" s="79"/>
      <c r="BC27" s="79"/>
      <c r="BD27" s="79"/>
      <c r="BE27" s="80"/>
      <c r="BG27" s="77" t="s">
        <v>16</v>
      </c>
      <c r="BH27" s="78">
        <f>DATE($BH25,$BI25,1)</f>
        <v>275</v>
      </c>
      <c r="BI27" s="79"/>
      <c r="BJ27" s="79"/>
      <c r="BK27" s="79"/>
      <c r="BL27" s="79"/>
      <c r="BM27" s="79"/>
      <c r="BN27" s="79"/>
      <c r="BO27" s="79"/>
      <c r="BP27" s="80"/>
    </row>
    <row r="28" spans="1:74" ht="14.25" customHeight="1" x14ac:dyDescent="0.45">
      <c r="A28" s="60"/>
      <c r="B28" s="81" t="s">
        <v>41</v>
      </c>
      <c r="C28" s="82" t="str">
        <f>IF(I9&lt;$G$5,C26,"")</f>
        <v/>
      </c>
      <c r="D28" s="83" t="str">
        <f t="shared" ref="D28:I28" si="19">IF(C26&lt;$G$5,C28+1,"")</f>
        <v/>
      </c>
      <c r="E28" s="83" t="str">
        <f t="shared" si="19"/>
        <v/>
      </c>
      <c r="F28" s="83" t="str">
        <f t="shared" si="19"/>
        <v/>
      </c>
      <c r="G28" s="83" t="str">
        <f t="shared" si="19"/>
        <v/>
      </c>
      <c r="H28" s="83" t="str">
        <f t="shared" si="19"/>
        <v/>
      </c>
      <c r="I28" s="83" t="str">
        <f t="shared" si="19"/>
        <v/>
      </c>
      <c r="J28" s="84" t="s">
        <v>18</v>
      </c>
      <c r="K28" s="85">
        <f>COUNTIFS(C29:I29,"土",C30:I30,"")+COUNTIFS(C29:I29,"日",C30:I30,"")</f>
        <v>0</v>
      </c>
      <c r="L28" s="60"/>
      <c r="M28" s="81" t="s">
        <v>41</v>
      </c>
      <c r="N28" s="82" t="str">
        <f>IF(T9&lt;$G$5,T11+1,"")</f>
        <v/>
      </c>
      <c r="O28" s="83" t="str">
        <f t="shared" ref="O28:T28" si="20">IF(N26&lt;$G$5,N28+1,"")</f>
        <v/>
      </c>
      <c r="P28" s="83" t="str">
        <f t="shared" si="20"/>
        <v/>
      </c>
      <c r="Q28" s="83" t="str">
        <f t="shared" si="20"/>
        <v/>
      </c>
      <c r="R28" s="83" t="str">
        <f t="shared" si="20"/>
        <v/>
      </c>
      <c r="S28" s="83" t="str">
        <f>IF(R26&lt;$G$5,R28+1,"")</f>
        <v/>
      </c>
      <c r="T28" s="83" t="str">
        <f t="shared" si="20"/>
        <v/>
      </c>
      <c r="U28" s="84" t="s">
        <v>18</v>
      </c>
      <c r="V28" s="85">
        <f>COUNTIFS(N29:T29,"土",N30:T30,"")+COUNTIFS(N29:T29,"日",N30:T30,"")</f>
        <v>0</v>
      </c>
      <c r="Y28" s="81" t="s">
        <v>41</v>
      </c>
      <c r="Z28" s="82" t="str">
        <f>IF(AF9&lt;$G$5,AF11+1,"")</f>
        <v/>
      </c>
      <c r="AA28" s="83" t="str">
        <f t="shared" ref="AA28:AF28" si="21">IF(Z26&lt;$G$5,Z28+1,"")</f>
        <v/>
      </c>
      <c r="AB28" s="83" t="str">
        <f t="shared" si="21"/>
        <v/>
      </c>
      <c r="AC28" s="83" t="str">
        <f t="shared" si="21"/>
        <v/>
      </c>
      <c r="AD28" s="83" t="str">
        <f t="shared" si="21"/>
        <v/>
      </c>
      <c r="AE28" s="83" t="str">
        <f t="shared" si="21"/>
        <v/>
      </c>
      <c r="AF28" s="83" t="str">
        <f t="shared" si="21"/>
        <v/>
      </c>
      <c r="AG28" s="84" t="s">
        <v>18</v>
      </c>
      <c r="AH28" s="85">
        <f>COUNTIFS(Z29:AF29,"土",Z30:AF30,"")+COUNTIFS(Z29:AF29,"日",Z30:AF30,"")</f>
        <v>0</v>
      </c>
      <c r="AJ28" s="81" t="s">
        <v>41</v>
      </c>
      <c r="AK28" s="82" t="str">
        <f>IF(AQ9&lt;$G$5,AQ11+1,"")</f>
        <v/>
      </c>
      <c r="AL28" s="83" t="str">
        <f t="shared" ref="AL28:AQ28" si="22">IF(AK26&lt;$G$5,AK28+1,"")</f>
        <v/>
      </c>
      <c r="AM28" s="83" t="str">
        <f t="shared" si="22"/>
        <v/>
      </c>
      <c r="AN28" s="83" t="str">
        <f t="shared" si="22"/>
        <v/>
      </c>
      <c r="AO28" s="83" t="str">
        <f t="shared" si="22"/>
        <v/>
      </c>
      <c r="AP28" s="83" t="str">
        <f t="shared" si="22"/>
        <v/>
      </c>
      <c r="AQ28" s="83" t="str">
        <f t="shared" si="22"/>
        <v/>
      </c>
      <c r="AR28" s="84" t="s">
        <v>18</v>
      </c>
      <c r="AS28" s="85">
        <f>COUNTIFS(AK29:AQ29,"土",AK30:AQ30,"")+COUNTIFS(AK29:AQ29,"日",AK30:AQ30,"")</f>
        <v>0</v>
      </c>
      <c r="AV28" s="81" t="s">
        <v>41</v>
      </c>
      <c r="AW28" s="82" t="str">
        <f>IF(BC9&lt;$G$5,BC11+1,"")</f>
        <v/>
      </c>
      <c r="AX28" s="83" t="str">
        <f t="shared" ref="AX28:BC28" si="23">IF(AW26&lt;$G$5,AW28+1,"")</f>
        <v/>
      </c>
      <c r="AY28" s="83" t="str">
        <f t="shared" si="23"/>
        <v/>
      </c>
      <c r="AZ28" s="83" t="str">
        <f t="shared" si="23"/>
        <v/>
      </c>
      <c r="BA28" s="83" t="str">
        <f t="shared" si="23"/>
        <v/>
      </c>
      <c r="BB28" s="83" t="str">
        <f t="shared" si="23"/>
        <v/>
      </c>
      <c r="BC28" s="83" t="str">
        <f t="shared" si="23"/>
        <v/>
      </c>
      <c r="BD28" s="84" t="s">
        <v>18</v>
      </c>
      <c r="BE28" s="85">
        <f>COUNTIFS(AW29:BC29,"土",AW30:BC30,"")+COUNTIFS(AW29:BC29,"日",AW30:BC30,"")</f>
        <v>0</v>
      </c>
      <c r="BG28" s="81" t="s">
        <v>41</v>
      </c>
      <c r="BH28" s="82" t="str">
        <f>IF(BN9&lt;$G$5,BN11+1,"")</f>
        <v/>
      </c>
      <c r="BI28" s="83" t="str">
        <f t="shared" ref="BI28:BN28" si="24">IF(BH26&lt;$G$5,BH28+1,"")</f>
        <v/>
      </c>
      <c r="BJ28" s="83" t="str">
        <f t="shared" si="24"/>
        <v/>
      </c>
      <c r="BK28" s="83" t="str">
        <f t="shared" si="24"/>
        <v/>
      </c>
      <c r="BL28" s="83" t="str">
        <f t="shared" si="24"/>
        <v/>
      </c>
      <c r="BM28" s="83" t="str">
        <f t="shared" si="24"/>
        <v/>
      </c>
      <c r="BN28" s="83" t="str">
        <f t="shared" si="24"/>
        <v/>
      </c>
      <c r="BO28" s="84" t="s">
        <v>18</v>
      </c>
      <c r="BP28" s="85">
        <f>COUNTIFS(BH29:BN29,"土",BH30:BN30,"")+COUNTIFS(BH29:BN29,"日",BH30:BN30,"")</f>
        <v>0</v>
      </c>
    </row>
    <row r="29" spans="1:74" ht="14.25" customHeight="1" x14ac:dyDescent="0.45">
      <c r="A29" s="60"/>
      <c r="B29" s="81" t="s">
        <v>19</v>
      </c>
      <c r="C29" s="86" t="str">
        <f>IF(C28="","","月")</f>
        <v/>
      </c>
      <c r="D29" s="86" t="str">
        <f>IF(D28="","","火")</f>
        <v/>
      </c>
      <c r="E29" s="86" t="str">
        <f>IF(E28="","","水")</f>
        <v/>
      </c>
      <c r="F29" s="86" t="str">
        <f>IF(F28="","","木")</f>
        <v/>
      </c>
      <c r="G29" s="86" t="str">
        <f>IF(G28="","","金")</f>
        <v/>
      </c>
      <c r="H29" s="86" t="str">
        <f>IF(H28="","","土")</f>
        <v/>
      </c>
      <c r="I29" s="86" t="str">
        <f>IF(I28="","","日")</f>
        <v/>
      </c>
      <c r="J29" s="87" t="s">
        <v>42</v>
      </c>
      <c r="K29" s="88">
        <f>COUNTIF(C30:I30,"夏休")+COUNTIF(C30:I30,"冬休")+COUNTIF(C30:I30,"中止")+COUNTIF(C30:I30,"制作中")</f>
        <v>0</v>
      </c>
      <c r="L29" s="60"/>
      <c r="M29" s="81" t="s">
        <v>19</v>
      </c>
      <c r="N29" s="86" t="str">
        <f>IF(N28="","","月")</f>
        <v/>
      </c>
      <c r="O29" s="86" t="str">
        <f>IF(O28="","","火")</f>
        <v/>
      </c>
      <c r="P29" s="86" t="str">
        <f>IF(P28="","","水")</f>
        <v/>
      </c>
      <c r="Q29" s="86" t="str">
        <f>IF(Q28="","","木")</f>
        <v/>
      </c>
      <c r="R29" s="86" t="str">
        <f>IF(R28="","","金")</f>
        <v/>
      </c>
      <c r="S29" s="86" t="str">
        <f>IF(S28="","","土")</f>
        <v/>
      </c>
      <c r="T29" s="86" t="str">
        <f>IF(T28="","","日")</f>
        <v/>
      </c>
      <c r="U29" s="87" t="s">
        <v>42</v>
      </c>
      <c r="V29" s="88">
        <f>COUNTIF(N30:T30,"夏休")+COUNTIF(N30:T30,"冬休")+COUNTIF(N30:T30,"中止")+COUNTIF(N30:T30,"制作中")</f>
        <v>0</v>
      </c>
      <c r="Y29" s="81" t="s">
        <v>19</v>
      </c>
      <c r="Z29" s="86" t="str">
        <f>IF(Z28="","","月")</f>
        <v/>
      </c>
      <c r="AA29" s="86" t="str">
        <f>IF(AA28="","","火")</f>
        <v/>
      </c>
      <c r="AB29" s="86" t="str">
        <f>IF(AB28="","","水")</f>
        <v/>
      </c>
      <c r="AC29" s="86" t="str">
        <f>IF(AC28="","","木")</f>
        <v/>
      </c>
      <c r="AD29" s="86" t="str">
        <f>IF(AD28="","","金")</f>
        <v/>
      </c>
      <c r="AE29" s="86" t="str">
        <f>IF(AE28="","","土")</f>
        <v/>
      </c>
      <c r="AF29" s="86" t="str">
        <f>IF(AF28="","","日")</f>
        <v/>
      </c>
      <c r="AG29" s="87" t="s">
        <v>42</v>
      </c>
      <c r="AH29" s="88">
        <f>COUNTIF(Z30:AF30,"夏休")+COUNTIF(Z30:AF30,"冬休")+COUNTIF(Z30:AF30,"中止")+COUNTIF(Z30:AF30,"制作中")</f>
        <v>0</v>
      </c>
      <c r="AJ29" s="81" t="s">
        <v>19</v>
      </c>
      <c r="AK29" s="86" t="str">
        <f>IF(AK28="","","月")</f>
        <v/>
      </c>
      <c r="AL29" s="86" t="str">
        <f>IF(AL28="","","火")</f>
        <v/>
      </c>
      <c r="AM29" s="86" t="str">
        <f>IF(AM28="","","水")</f>
        <v/>
      </c>
      <c r="AN29" s="86" t="str">
        <f>IF(AN28="","","木")</f>
        <v/>
      </c>
      <c r="AO29" s="86" t="str">
        <f>IF(AO28="","","金")</f>
        <v/>
      </c>
      <c r="AP29" s="86" t="str">
        <f>IF(AP28="","","土")</f>
        <v/>
      </c>
      <c r="AQ29" s="86" t="str">
        <f>IF(AQ28="","","日")</f>
        <v/>
      </c>
      <c r="AR29" s="87" t="s">
        <v>42</v>
      </c>
      <c r="AS29" s="88">
        <f>COUNTIF(AK30:AQ30,"夏休")+COUNTIF(AK30:AQ30,"冬休")+COUNTIF(AK30:AQ30,"中止")+COUNTIF(AK30:AQ30,"制作中")</f>
        <v>0</v>
      </c>
      <c r="AV29" s="81" t="s">
        <v>19</v>
      </c>
      <c r="AW29" s="86" t="str">
        <f>IF(AW28="","","月")</f>
        <v/>
      </c>
      <c r="AX29" s="86" t="str">
        <f>IF(AX28="","","火")</f>
        <v/>
      </c>
      <c r="AY29" s="86" t="str">
        <f>IF(AY28="","","水")</f>
        <v/>
      </c>
      <c r="AZ29" s="86" t="str">
        <f>IF(AZ28="","","木")</f>
        <v/>
      </c>
      <c r="BA29" s="86" t="str">
        <f>IF(BA28="","","金")</f>
        <v/>
      </c>
      <c r="BB29" s="86" t="str">
        <f>IF(BB28="","","土")</f>
        <v/>
      </c>
      <c r="BC29" s="86" t="str">
        <f>IF(BC28="","","日")</f>
        <v/>
      </c>
      <c r="BD29" s="87" t="s">
        <v>42</v>
      </c>
      <c r="BE29" s="88">
        <f>COUNTIF(AW30:BC30,"夏休")+COUNTIF(AW30:BC30,"冬休")+COUNTIF(AW30:BC30,"中止")+COUNTIF(AW30:BC30,"制作中")</f>
        <v>0</v>
      </c>
      <c r="BG29" s="81" t="s">
        <v>19</v>
      </c>
      <c r="BH29" s="86" t="str">
        <f>IF(BH28="","","月")</f>
        <v/>
      </c>
      <c r="BI29" s="86" t="str">
        <f>IF(BI28="","","火")</f>
        <v/>
      </c>
      <c r="BJ29" s="86" t="str">
        <f>IF(BJ28="","","水")</f>
        <v/>
      </c>
      <c r="BK29" s="86" t="str">
        <f>IF(BK28="","","木")</f>
        <v/>
      </c>
      <c r="BL29" s="86" t="str">
        <f>IF(BL28="","","金")</f>
        <v/>
      </c>
      <c r="BM29" s="86" t="str">
        <f>IF(BM28="","","土")</f>
        <v/>
      </c>
      <c r="BN29" s="86" t="str">
        <f>IF(BN28="","","日")</f>
        <v/>
      </c>
      <c r="BO29" s="87" t="s">
        <v>42</v>
      </c>
      <c r="BP29" s="88">
        <f>COUNTIF(BH30:BN30,"夏休")+COUNTIF(BH30:BN30,"冬休")+COUNTIF(BH30:BN30,"中止")+COUNTIF(BH30:BN30,"制作中")</f>
        <v>0</v>
      </c>
    </row>
    <row r="30" spans="1:74" ht="14.25" customHeight="1" x14ac:dyDescent="0.45">
      <c r="A30" s="60"/>
      <c r="B30" s="180" t="s">
        <v>42</v>
      </c>
      <c r="C30" s="188"/>
      <c r="D30" s="184"/>
      <c r="E30" s="184"/>
      <c r="F30" s="184"/>
      <c r="G30" s="184"/>
      <c r="H30" s="184"/>
      <c r="I30" s="186"/>
      <c r="J30" s="87" t="s">
        <v>1</v>
      </c>
      <c r="K30" s="88">
        <f>COUNT(C28:I28)-K29</f>
        <v>0</v>
      </c>
      <c r="L30" s="60"/>
      <c r="M30" s="180" t="s">
        <v>42</v>
      </c>
      <c r="N30" s="188"/>
      <c r="O30" s="184"/>
      <c r="P30" s="184"/>
      <c r="Q30" s="184"/>
      <c r="R30" s="184"/>
      <c r="S30" s="184"/>
      <c r="T30" s="186"/>
      <c r="U30" s="87" t="s">
        <v>1</v>
      </c>
      <c r="V30" s="88">
        <f>COUNT(N28:T28)-V29</f>
        <v>0</v>
      </c>
      <c r="Y30" s="180" t="s">
        <v>42</v>
      </c>
      <c r="Z30" s="188"/>
      <c r="AA30" s="184"/>
      <c r="AB30" s="184"/>
      <c r="AC30" s="184"/>
      <c r="AD30" s="184"/>
      <c r="AE30" s="184"/>
      <c r="AF30" s="186"/>
      <c r="AG30" s="87" t="s">
        <v>1</v>
      </c>
      <c r="AH30" s="88">
        <f>COUNT(Z28:AF28)-AH29</f>
        <v>0</v>
      </c>
      <c r="AJ30" s="180" t="s">
        <v>42</v>
      </c>
      <c r="AK30" s="188"/>
      <c r="AL30" s="184"/>
      <c r="AM30" s="184"/>
      <c r="AN30" s="184"/>
      <c r="AO30" s="184"/>
      <c r="AP30" s="184"/>
      <c r="AQ30" s="186"/>
      <c r="AR30" s="87" t="s">
        <v>1</v>
      </c>
      <c r="AS30" s="88">
        <f>COUNT(AK28:AQ28)-AS29</f>
        <v>0</v>
      </c>
      <c r="AV30" s="180" t="s">
        <v>42</v>
      </c>
      <c r="AW30" s="188"/>
      <c r="AX30" s="184"/>
      <c r="AY30" s="184"/>
      <c r="AZ30" s="184"/>
      <c r="BA30" s="184"/>
      <c r="BB30" s="184"/>
      <c r="BC30" s="186"/>
      <c r="BD30" s="87" t="s">
        <v>1</v>
      </c>
      <c r="BE30" s="88">
        <f>COUNT(AW28:BC28)-BE29</f>
        <v>0</v>
      </c>
      <c r="BG30" s="180" t="s">
        <v>42</v>
      </c>
      <c r="BH30" s="188"/>
      <c r="BI30" s="184"/>
      <c r="BJ30" s="184"/>
      <c r="BK30" s="184"/>
      <c r="BL30" s="184"/>
      <c r="BM30" s="184"/>
      <c r="BN30" s="186"/>
      <c r="BO30" s="87" t="s">
        <v>1</v>
      </c>
      <c r="BP30" s="88">
        <f>COUNT(BH28:BN28)-BP29</f>
        <v>0</v>
      </c>
    </row>
    <row r="31" spans="1:74" ht="14.25" customHeight="1" x14ac:dyDescent="0.45">
      <c r="A31" s="60"/>
      <c r="B31" s="180"/>
      <c r="C31" s="189"/>
      <c r="D31" s="185"/>
      <c r="E31" s="185"/>
      <c r="F31" s="185"/>
      <c r="G31" s="185"/>
      <c r="H31" s="185"/>
      <c r="I31" s="187"/>
      <c r="J31" s="87" t="s">
        <v>22</v>
      </c>
      <c r="K31" s="88">
        <f>COUNTIF(C32:I33,"休")</f>
        <v>0</v>
      </c>
      <c r="L31" s="60"/>
      <c r="M31" s="180"/>
      <c r="N31" s="189"/>
      <c r="O31" s="185"/>
      <c r="P31" s="185"/>
      <c r="Q31" s="185"/>
      <c r="R31" s="185"/>
      <c r="S31" s="185"/>
      <c r="T31" s="187"/>
      <c r="U31" s="87" t="s">
        <v>22</v>
      </c>
      <c r="V31" s="88">
        <f>COUNTIF(N32:T33,"休")</f>
        <v>0</v>
      </c>
      <c r="Y31" s="180"/>
      <c r="Z31" s="189"/>
      <c r="AA31" s="185"/>
      <c r="AB31" s="185"/>
      <c r="AC31" s="185"/>
      <c r="AD31" s="185"/>
      <c r="AE31" s="185"/>
      <c r="AF31" s="187"/>
      <c r="AG31" s="87" t="s">
        <v>22</v>
      </c>
      <c r="AH31" s="88">
        <f>COUNTIF(Z32:AF33,"休")</f>
        <v>0</v>
      </c>
      <c r="AJ31" s="180"/>
      <c r="AK31" s="189"/>
      <c r="AL31" s="185"/>
      <c r="AM31" s="185"/>
      <c r="AN31" s="185"/>
      <c r="AO31" s="185"/>
      <c r="AP31" s="185"/>
      <c r="AQ31" s="187"/>
      <c r="AR31" s="87" t="s">
        <v>22</v>
      </c>
      <c r="AS31" s="88">
        <f>COUNTIF(AK32:AQ33,"休")</f>
        <v>0</v>
      </c>
      <c r="AV31" s="180"/>
      <c r="AW31" s="189"/>
      <c r="AX31" s="185"/>
      <c r="AY31" s="185"/>
      <c r="AZ31" s="185"/>
      <c r="BA31" s="185"/>
      <c r="BB31" s="185"/>
      <c r="BC31" s="187"/>
      <c r="BD31" s="87" t="s">
        <v>22</v>
      </c>
      <c r="BE31" s="88">
        <f>COUNTIF(AW32:BC33,"休")</f>
        <v>0</v>
      </c>
      <c r="BG31" s="180"/>
      <c r="BH31" s="189"/>
      <c r="BI31" s="185"/>
      <c r="BJ31" s="185"/>
      <c r="BK31" s="185"/>
      <c r="BL31" s="185"/>
      <c r="BM31" s="185"/>
      <c r="BN31" s="187"/>
      <c r="BO31" s="87" t="s">
        <v>22</v>
      </c>
      <c r="BP31" s="88">
        <f>COUNTIF(BH32:BN33,"休")</f>
        <v>0</v>
      </c>
    </row>
    <row r="32" spans="1:74" ht="14.25" customHeight="1" x14ac:dyDescent="0.45">
      <c r="A32" s="60"/>
      <c r="B32" s="180" t="s">
        <v>7</v>
      </c>
      <c r="C32" s="182"/>
      <c r="D32" s="176"/>
      <c r="E32" s="176"/>
      <c r="F32" s="176"/>
      <c r="G32" s="176"/>
      <c r="H32" s="176"/>
      <c r="I32" s="178"/>
      <c r="J32" s="87" t="s">
        <v>23</v>
      </c>
      <c r="K32" s="91" t="e">
        <f>K31/K30</f>
        <v>#DIV/0!</v>
      </c>
      <c r="L32" s="60"/>
      <c r="M32" s="180" t="s">
        <v>7</v>
      </c>
      <c r="N32" s="182"/>
      <c r="O32" s="176"/>
      <c r="P32" s="176"/>
      <c r="Q32" s="176"/>
      <c r="R32" s="176"/>
      <c r="S32" s="176"/>
      <c r="T32" s="178"/>
      <c r="U32" s="87" t="s">
        <v>23</v>
      </c>
      <c r="V32" s="91" t="e">
        <f>V31/V30</f>
        <v>#DIV/0!</v>
      </c>
      <c r="Y32" s="180" t="s">
        <v>7</v>
      </c>
      <c r="Z32" s="182"/>
      <c r="AA32" s="176"/>
      <c r="AB32" s="176"/>
      <c r="AC32" s="176"/>
      <c r="AD32" s="176"/>
      <c r="AE32" s="176"/>
      <c r="AF32" s="178"/>
      <c r="AG32" s="87" t="s">
        <v>23</v>
      </c>
      <c r="AH32" s="91" t="e">
        <f>AH31/AH30</f>
        <v>#DIV/0!</v>
      </c>
      <c r="AJ32" s="180" t="s">
        <v>7</v>
      </c>
      <c r="AK32" s="182"/>
      <c r="AL32" s="176"/>
      <c r="AM32" s="176"/>
      <c r="AN32" s="176"/>
      <c r="AO32" s="176"/>
      <c r="AP32" s="176"/>
      <c r="AQ32" s="178"/>
      <c r="AR32" s="87" t="s">
        <v>23</v>
      </c>
      <c r="AS32" s="91" t="e">
        <f>AS31/AS30</f>
        <v>#DIV/0!</v>
      </c>
      <c r="AV32" s="180" t="s">
        <v>7</v>
      </c>
      <c r="AW32" s="182"/>
      <c r="AX32" s="176"/>
      <c r="AY32" s="176"/>
      <c r="AZ32" s="176"/>
      <c r="BA32" s="176"/>
      <c r="BB32" s="176"/>
      <c r="BC32" s="178"/>
      <c r="BD32" s="87" t="s">
        <v>23</v>
      </c>
      <c r="BE32" s="91" t="e">
        <f>BE31/BE30</f>
        <v>#DIV/0!</v>
      </c>
      <c r="BG32" s="180" t="s">
        <v>7</v>
      </c>
      <c r="BH32" s="182"/>
      <c r="BI32" s="176"/>
      <c r="BJ32" s="176"/>
      <c r="BK32" s="176"/>
      <c r="BL32" s="176"/>
      <c r="BM32" s="176"/>
      <c r="BN32" s="178"/>
      <c r="BO32" s="87" t="s">
        <v>23</v>
      </c>
      <c r="BP32" s="91" t="e">
        <f>BP31/BP30</f>
        <v>#DIV/0!</v>
      </c>
    </row>
    <row r="33" spans="1:74" ht="14.25" customHeight="1" x14ac:dyDescent="0.45">
      <c r="A33" s="60"/>
      <c r="B33" s="180"/>
      <c r="C33" s="182"/>
      <c r="D33" s="176"/>
      <c r="E33" s="176"/>
      <c r="F33" s="176"/>
      <c r="G33" s="176"/>
      <c r="H33" s="176"/>
      <c r="I33" s="178"/>
      <c r="J33" s="87" t="s">
        <v>2</v>
      </c>
      <c r="K33" s="88">
        <f>COUNTA(C34:I34)</f>
        <v>0</v>
      </c>
      <c r="L33" s="60"/>
      <c r="M33" s="180"/>
      <c r="N33" s="182"/>
      <c r="O33" s="176"/>
      <c r="P33" s="176"/>
      <c r="Q33" s="176"/>
      <c r="R33" s="176"/>
      <c r="S33" s="176"/>
      <c r="T33" s="178"/>
      <c r="U33" s="87" t="s">
        <v>2</v>
      </c>
      <c r="V33" s="88">
        <f>COUNTA(N34:T34)</f>
        <v>0</v>
      </c>
      <c r="Y33" s="180"/>
      <c r="Z33" s="182"/>
      <c r="AA33" s="176"/>
      <c r="AB33" s="176"/>
      <c r="AC33" s="176"/>
      <c r="AD33" s="176"/>
      <c r="AE33" s="176"/>
      <c r="AF33" s="178"/>
      <c r="AG33" s="87" t="s">
        <v>2</v>
      </c>
      <c r="AH33" s="88">
        <f>COUNTA(Z34:AF34)</f>
        <v>0</v>
      </c>
      <c r="AJ33" s="180"/>
      <c r="AK33" s="182"/>
      <c r="AL33" s="176"/>
      <c r="AM33" s="176"/>
      <c r="AN33" s="176"/>
      <c r="AO33" s="176"/>
      <c r="AP33" s="176"/>
      <c r="AQ33" s="178"/>
      <c r="AR33" s="87" t="s">
        <v>2</v>
      </c>
      <c r="AS33" s="88">
        <f>COUNTA(AK34:AQ34)</f>
        <v>0</v>
      </c>
      <c r="AV33" s="180"/>
      <c r="AW33" s="182"/>
      <c r="AX33" s="176"/>
      <c r="AY33" s="176"/>
      <c r="AZ33" s="176"/>
      <c r="BA33" s="176"/>
      <c r="BB33" s="176"/>
      <c r="BC33" s="178"/>
      <c r="BD33" s="87" t="s">
        <v>2</v>
      </c>
      <c r="BE33" s="88">
        <f>COUNTA(AW34:BC34)</f>
        <v>0</v>
      </c>
      <c r="BG33" s="180"/>
      <c r="BH33" s="182"/>
      <c r="BI33" s="176"/>
      <c r="BJ33" s="176"/>
      <c r="BK33" s="176"/>
      <c r="BL33" s="176"/>
      <c r="BM33" s="176"/>
      <c r="BN33" s="178"/>
      <c r="BO33" s="87" t="s">
        <v>2</v>
      </c>
      <c r="BP33" s="88">
        <f>COUNTA(BH34:BN34)</f>
        <v>0</v>
      </c>
    </row>
    <row r="34" spans="1:74" ht="14.25" customHeight="1" x14ac:dyDescent="0.45">
      <c r="A34" s="60"/>
      <c r="B34" s="180" t="s">
        <v>10</v>
      </c>
      <c r="C34" s="182"/>
      <c r="D34" s="176"/>
      <c r="E34" s="176"/>
      <c r="F34" s="176"/>
      <c r="G34" s="176"/>
      <c r="H34" s="176"/>
      <c r="I34" s="178"/>
      <c r="J34" s="87" t="s">
        <v>24</v>
      </c>
      <c r="K34" s="91" t="e">
        <f>K33/K30</f>
        <v>#DIV/0!</v>
      </c>
      <c r="L34" s="60"/>
      <c r="M34" s="180" t="s">
        <v>10</v>
      </c>
      <c r="N34" s="182"/>
      <c r="O34" s="176"/>
      <c r="P34" s="176"/>
      <c r="Q34" s="176"/>
      <c r="R34" s="176"/>
      <c r="S34" s="176"/>
      <c r="T34" s="178"/>
      <c r="U34" s="87" t="s">
        <v>24</v>
      </c>
      <c r="V34" s="91" t="e">
        <f>V33/V30</f>
        <v>#DIV/0!</v>
      </c>
      <c r="Y34" s="180" t="s">
        <v>10</v>
      </c>
      <c r="Z34" s="182"/>
      <c r="AA34" s="176"/>
      <c r="AB34" s="176"/>
      <c r="AC34" s="176"/>
      <c r="AD34" s="176"/>
      <c r="AE34" s="176"/>
      <c r="AF34" s="178"/>
      <c r="AG34" s="87" t="s">
        <v>24</v>
      </c>
      <c r="AH34" s="91" t="e">
        <f>AH33/AH30</f>
        <v>#DIV/0!</v>
      </c>
      <c r="AJ34" s="180" t="s">
        <v>10</v>
      </c>
      <c r="AK34" s="182"/>
      <c r="AL34" s="176"/>
      <c r="AM34" s="176"/>
      <c r="AN34" s="176"/>
      <c r="AO34" s="176"/>
      <c r="AP34" s="176"/>
      <c r="AQ34" s="178"/>
      <c r="AR34" s="87" t="s">
        <v>24</v>
      </c>
      <c r="AS34" s="91" t="e">
        <f>AS33/AS30</f>
        <v>#DIV/0!</v>
      </c>
      <c r="AV34" s="180" t="s">
        <v>10</v>
      </c>
      <c r="AW34" s="182"/>
      <c r="AX34" s="176"/>
      <c r="AY34" s="176"/>
      <c r="AZ34" s="176"/>
      <c r="BA34" s="176"/>
      <c r="BB34" s="176"/>
      <c r="BC34" s="178"/>
      <c r="BD34" s="87" t="s">
        <v>24</v>
      </c>
      <c r="BE34" s="91" t="e">
        <f>BE33/BE30</f>
        <v>#DIV/0!</v>
      </c>
      <c r="BG34" s="180" t="s">
        <v>10</v>
      </c>
      <c r="BH34" s="182"/>
      <c r="BI34" s="176"/>
      <c r="BJ34" s="176"/>
      <c r="BK34" s="176"/>
      <c r="BL34" s="176"/>
      <c r="BM34" s="176"/>
      <c r="BN34" s="178"/>
      <c r="BO34" s="87" t="s">
        <v>24</v>
      </c>
      <c r="BP34" s="91" t="e">
        <f>BP33/BP30</f>
        <v>#DIV/0!</v>
      </c>
    </row>
    <row r="35" spans="1:74" ht="14.25" customHeight="1" x14ac:dyDescent="0.45">
      <c r="A35" s="60"/>
      <c r="B35" s="181"/>
      <c r="C35" s="183"/>
      <c r="D35" s="177"/>
      <c r="E35" s="177"/>
      <c r="F35" s="177"/>
      <c r="G35" s="177"/>
      <c r="H35" s="177"/>
      <c r="I35" s="179"/>
      <c r="J35" s="92" t="s">
        <v>43</v>
      </c>
      <c r="K35" s="93" t="str">
        <f>IF(K28&lt;1,"対象外",IF(K33&gt;=K28,"OK","NG"))</f>
        <v>対象外</v>
      </c>
      <c r="L35" s="60"/>
      <c r="M35" s="181"/>
      <c r="N35" s="183"/>
      <c r="O35" s="177"/>
      <c r="P35" s="177"/>
      <c r="Q35" s="177"/>
      <c r="R35" s="177"/>
      <c r="S35" s="177"/>
      <c r="T35" s="179"/>
      <c r="U35" s="92" t="s">
        <v>43</v>
      </c>
      <c r="V35" s="93" t="str">
        <f>IF(1&gt;V28,"対象外",IF(V33&gt;=V28,"OK","NG"))</f>
        <v>対象外</v>
      </c>
      <c r="Y35" s="181"/>
      <c r="Z35" s="183"/>
      <c r="AA35" s="177"/>
      <c r="AB35" s="177"/>
      <c r="AC35" s="177"/>
      <c r="AD35" s="177"/>
      <c r="AE35" s="177"/>
      <c r="AF35" s="179"/>
      <c r="AG35" s="92" t="s">
        <v>43</v>
      </c>
      <c r="AH35" s="93" t="str">
        <f>IF(1&gt;AH28,"対象外",IF(AH33&gt;=AH28,"OK","NG"))</f>
        <v>対象外</v>
      </c>
      <c r="AJ35" s="181"/>
      <c r="AK35" s="183"/>
      <c r="AL35" s="177"/>
      <c r="AM35" s="177"/>
      <c r="AN35" s="177"/>
      <c r="AO35" s="177"/>
      <c r="AP35" s="177"/>
      <c r="AQ35" s="179"/>
      <c r="AR35" s="92" t="s">
        <v>43</v>
      </c>
      <c r="AS35" s="93" t="str">
        <f>IF(1&gt;AS28,"対象外",IF(AS33&gt;=AS28,"OK","NG"))</f>
        <v>対象外</v>
      </c>
      <c r="AV35" s="181"/>
      <c r="AW35" s="183"/>
      <c r="AX35" s="177"/>
      <c r="AY35" s="177"/>
      <c r="AZ35" s="177"/>
      <c r="BA35" s="177"/>
      <c r="BB35" s="177"/>
      <c r="BC35" s="179"/>
      <c r="BD35" s="92" t="s">
        <v>43</v>
      </c>
      <c r="BE35" s="93" t="str">
        <f>IF(1&gt;BE28,"対象外",IF(BE33&gt;=BE28,"OK","NG"))</f>
        <v>対象外</v>
      </c>
      <c r="BG35" s="181"/>
      <c r="BH35" s="183"/>
      <c r="BI35" s="177"/>
      <c r="BJ35" s="177"/>
      <c r="BK35" s="177"/>
      <c r="BL35" s="177"/>
      <c r="BM35" s="177"/>
      <c r="BN35" s="179"/>
      <c r="BO35" s="92" t="s">
        <v>43</v>
      </c>
      <c r="BP35" s="93" t="str">
        <f>IF(1&gt;BP28,"対象外",IF(BP33&gt;=BP28,"OK","NG"))</f>
        <v>対象外</v>
      </c>
      <c r="BV35" s="62" t="str">
        <f t="shared" si="11"/>
        <v>OK</v>
      </c>
    </row>
    <row r="36" spans="1:74" ht="14.25" hidden="1" customHeight="1" x14ac:dyDescent="0.45">
      <c r="A36" s="60"/>
      <c r="B36" s="98"/>
      <c r="C36" s="98"/>
      <c r="D36" s="98"/>
      <c r="E36" s="98"/>
      <c r="F36" s="98"/>
      <c r="G36" s="98"/>
      <c r="H36" s="94" t="e">
        <f>IF(AND(DAY(H28)&gt;=22,DAY(H28)&lt;=28,H29="土"),1,0)</f>
        <v>#VALUE!</v>
      </c>
      <c r="I36" s="98"/>
      <c r="J36" s="99"/>
      <c r="K36" s="99"/>
      <c r="L36" s="60"/>
      <c r="M36" s="98"/>
      <c r="N36" s="98"/>
      <c r="O36" s="98"/>
      <c r="P36" s="98"/>
      <c r="Q36" s="98"/>
      <c r="R36" s="98"/>
      <c r="S36" s="94" t="e">
        <f>IF(AND(DAY(S28)&gt;=22,DAY(S28)&lt;=28,S29="土"),1,0)</f>
        <v>#VALUE!</v>
      </c>
      <c r="T36" s="98"/>
      <c r="U36" s="99"/>
      <c r="V36" s="99"/>
      <c r="Y36" s="98"/>
      <c r="Z36" s="98"/>
      <c r="AA36" s="98"/>
      <c r="AB36" s="98"/>
      <c r="AC36" s="98"/>
      <c r="AD36" s="98"/>
      <c r="AE36" s="94" t="e">
        <f>IF(AND(DAY(AE28)&gt;=22,DAY(AE28)&lt;=28,AE29="土"),1,0)</f>
        <v>#VALUE!</v>
      </c>
      <c r="AF36" s="98"/>
      <c r="AG36" s="99"/>
      <c r="AH36" s="99"/>
      <c r="AJ36" s="98"/>
      <c r="AK36" s="98"/>
      <c r="AL36" s="98"/>
      <c r="AM36" s="98"/>
      <c r="AN36" s="98"/>
      <c r="AO36" s="98"/>
      <c r="AP36" s="94" t="e">
        <f>IF(AND(DAY(AP28)&gt;=22,DAY(AP28)&lt;=28,AP29="土"),1,0)</f>
        <v>#VALUE!</v>
      </c>
      <c r="AQ36" s="98"/>
      <c r="AR36" s="99"/>
      <c r="AS36" s="99"/>
      <c r="AV36" s="98"/>
      <c r="AW36" s="98"/>
      <c r="AX36" s="98"/>
      <c r="AY36" s="98"/>
      <c r="AZ36" s="98"/>
      <c r="BA36" s="98"/>
      <c r="BB36" s="94" t="e">
        <f>IF(AND(DAY(BB28)&gt;=22,DAY(BB28)&lt;=28,BB29="土"),1,0)</f>
        <v>#VALUE!</v>
      </c>
      <c r="BC36" s="98"/>
      <c r="BD36" s="99"/>
      <c r="BE36" s="99"/>
      <c r="BG36" s="98"/>
      <c r="BH36" s="98"/>
      <c r="BI36" s="98"/>
      <c r="BJ36" s="98"/>
      <c r="BK36" s="98"/>
      <c r="BL36" s="98"/>
      <c r="BM36" s="94" t="e">
        <f>IF(AND(DAY(BM28)&gt;=22,DAY(BM28)&lt;=28,BM29="土"),1,0)</f>
        <v>#VALUE!</v>
      </c>
      <c r="BN36" s="98"/>
      <c r="BO36" s="99"/>
      <c r="BP36" s="99"/>
      <c r="BU36" s="62">
        <f t="shared" si="12"/>
        <v>0</v>
      </c>
      <c r="BV36" s="62" t="str">
        <f t="shared" si="11"/>
        <v>OK</v>
      </c>
    </row>
    <row r="37" spans="1:74" ht="14.25" hidden="1" customHeight="1" x14ac:dyDescent="0.45">
      <c r="A37" s="60"/>
      <c r="B37" s="98"/>
      <c r="C37" s="98"/>
      <c r="D37" s="98"/>
      <c r="E37" s="98"/>
      <c r="F37" s="98"/>
      <c r="G37" s="98"/>
      <c r="H37" s="94" t="e">
        <f>IF(AND(DAY(H28)&gt;=22,DAY(H28)&lt;=28,H29="土",OR(H34="休",H34="雨")),1,0)</f>
        <v>#VALUE!</v>
      </c>
      <c r="I37" s="98"/>
      <c r="J37" s="99"/>
      <c r="K37" s="99"/>
      <c r="L37" s="60"/>
      <c r="M37" s="98"/>
      <c r="N37" s="98"/>
      <c r="O37" s="98"/>
      <c r="P37" s="98"/>
      <c r="Q37" s="98"/>
      <c r="R37" s="98"/>
      <c r="S37" s="94" t="e">
        <f>IF(AND(DAY(S28)&gt;=22,DAY(S28)&lt;=28,S29="土",OR(S34="休",S34="雨")),1,0)</f>
        <v>#VALUE!</v>
      </c>
      <c r="T37" s="98"/>
      <c r="U37" s="99"/>
      <c r="V37" s="99"/>
      <c r="Y37" s="98"/>
      <c r="Z37" s="98"/>
      <c r="AA37" s="98"/>
      <c r="AB37" s="98"/>
      <c r="AC37" s="98"/>
      <c r="AD37" s="98"/>
      <c r="AE37" s="94" t="e">
        <f>IF(AND(DAY(AE28)&gt;=22,DAY(AE28)&lt;=28,AE29="土",OR(AE34="休",AE34="雨")),1,0)</f>
        <v>#VALUE!</v>
      </c>
      <c r="AF37" s="98"/>
      <c r="AG37" s="99"/>
      <c r="AH37" s="99"/>
      <c r="AJ37" s="98"/>
      <c r="AK37" s="98"/>
      <c r="AL37" s="98"/>
      <c r="AM37" s="98"/>
      <c r="AN37" s="98"/>
      <c r="AO37" s="98"/>
      <c r="AP37" s="94" t="e">
        <f>IF(AND(DAY(AP28)&gt;=22,DAY(AP28)&lt;=28,AP29="土",OR(AP34="休",AP34="雨")),1,0)</f>
        <v>#VALUE!</v>
      </c>
      <c r="AQ37" s="98"/>
      <c r="AR37" s="99"/>
      <c r="AS37" s="99"/>
      <c r="AV37" s="98"/>
      <c r="AW37" s="98"/>
      <c r="AX37" s="98"/>
      <c r="AY37" s="98"/>
      <c r="AZ37" s="98"/>
      <c r="BA37" s="98"/>
      <c r="BB37" s="94" t="e">
        <f>IF(AND(DAY(BB28)&gt;=22,DAY(BB28)&lt;=28,BB29="土",OR(BB34="休",BB34="雨")),1,0)</f>
        <v>#VALUE!</v>
      </c>
      <c r="BC37" s="98"/>
      <c r="BD37" s="99"/>
      <c r="BE37" s="99"/>
      <c r="BG37" s="98"/>
      <c r="BH37" s="98"/>
      <c r="BI37" s="98"/>
      <c r="BJ37" s="98"/>
      <c r="BK37" s="98"/>
      <c r="BL37" s="98"/>
      <c r="BM37" s="94" t="e">
        <f>IF(AND(DAY(BM28)&gt;=22,DAY(BM28)&lt;=28,BM29="土",OR(BM34="休",BM34="雨")),1,0)</f>
        <v>#VALUE!</v>
      </c>
      <c r="BN37" s="98"/>
      <c r="BO37" s="99"/>
      <c r="BP37" s="99"/>
      <c r="BU37" s="62">
        <f t="shared" si="12"/>
        <v>0</v>
      </c>
      <c r="BV37" s="62" t="str">
        <f t="shared" si="11"/>
        <v>OK</v>
      </c>
    </row>
    <row r="38" spans="1:74" ht="14.25" hidden="1" customHeight="1" x14ac:dyDescent="0.45">
      <c r="A38" s="60"/>
      <c r="B38" s="98"/>
      <c r="C38" s="98"/>
      <c r="D38" s="98"/>
      <c r="E38" s="98"/>
      <c r="F38" s="98"/>
      <c r="G38" s="98"/>
      <c r="H38" s="94" t="e">
        <f>IF(AND(DAY(H28)&gt;=8,DAY(H28)&lt;=14,H29="土"),1,0)</f>
        <v>#VALUE!</v>
      </c>
      <c r="I38" s="98"/>
      <c r="J38" s="99"/>
      <c r="K38" s="99"/>
      <c r="L38" s="60"/>
      <c r="M38" s="98"/>
      <c r="N38" s="98"/>
      <c r="O38" s="98"/>
      <c r="P38" s="98"/>
      <c r="Q38" s="98"/>
      <c r="R38" s="98"/>
      <c r="S38" s="94" t="e">
        <f>IF(AND(DAY(S28)&gt;=8,DAY(S28)&lt;=14,S29="土"),1,0)</f>
        <v>#VALUE!</v>
      </c>
      <c r="T38" s="98"/>
      <c r="U38" s="99"/>
      <c r="V38" s="99"/>
      <c r="Y38" s="98"/>
      <c r="Z38" s="98"/>
      <c r="AA38" s="98"/>
      <c r="AB38" s="98"/>
      <c r="AC38" s="98"/>
      <c r="AD38" s="98"/>
      <c r="AE38" s="94" t="e">
        <f>IF(AND(DAY(AE28)&gt;=8,DAY(AE28)&lt;=14,AE29="土"),1,0)</f>
        <v>#VALUE!</v>
      </c>
      <c r="AF38" s="98"/>
      <c r="AG38" s="99"/>
      <c r="AH38" s="99"/>
      <c r="AJ38" s="98"/>
      <c r="AK38" s="98"/>
      <c r="AL38" s="98"/>
      <c r="AM38" s="98"/>
      <c r="AN38" s="98"/>
      <c r="AO38" s="98"/>
      <c r="AP38" s="94" t="e">
        <f>IF(AND(DAY(AP28)&gt;=8,DAY(AP28)&lt;=14,AP29="土"),1,0)</f>
        <v>#VALUE!</v>
      </c>
      <c r="AQ38" s="98"/>
      <c r="AR38" s="99"/>
      <c r="AS38" s="99"/>
      <c r="AV38" s="98"/>
      <c r="AW38" s="98"/>
      <c r="AX38" s="98"/>
      <c r="AY38" s="98"/>
      <c r="AZ38" s="98"/>
      <c r="BA38" s="98"/>
      <c r="BB38" s="94" t="e">
        <f>IF(AND(DAY(BB28)&gt;=8,DAY(BB28)&lt;=14,BB29="土"),1,0)</f>
        <v>#VALUE!</v>
      </c>
      <c r="BC38" s="98"/>
      <c r="BD38" s="99"/>
      <c r="BE38" s="99"/>
      <c r="BG38" s="98"/>
      <c r="BH38" s="98"/>
      <c r="BI38" s="98"/>
      <c r="BJ38" s="98"/>
      <c r="BK38" s="98"/>
      <c r="BL38" s="98"/>
      <c r="BM38" s="94" t="e">
        <f>IF(AND(DAY(BM28)&gt;=8,DAY(BM28)&lt;=14,BM29="土"),1,0)</f>
        <v>#VALUE!</v>
      </c>
      <c r="BN38" s="98"/>
      <c r="BO38" s="99"/>
      <c r="BP38" s="99"/>
      <c r="BU38" s="62">
        <f t="shared" si="12"/>
        <v>0</v>
      </c>
      <c r="BV38" s="62" t="str">
        <f t="shared" si="11"/>
        <v>OK</v>
      </c>
    </row>
    <row r="39" spans="1:74" ht="14.25" hidden="1" customHeight="1" x14ac:dyDescent="0.45">
      <c r="A39" s="60"/>
      <c r="B39" s="98"/>
      <c r="C39" s="98"/>
      <c r="D39" s="98"/>
      <c r="E39" s="98"/>
      <c r="F39" s="98"/>
      <c r="G39" s="98"/>
      <c r="H39" s="94" t="e">
        <f>IF(AND(DAY(H28)&gt;=8,DAY(H28)&lt;=14,H29="土",OR(H34="休",H34="雨")),1,0)</f>
        <v>#VALUE!</v>
      </c>
      <c r="I39" s="98"/>
      <c r="J39" s="99"/>
      <c r="K39" s="99"/>
      <c r="L39" s="60"/>
      <c r="M39" s="98"/>
      <c r="N39" s="98"/>
      <c r="O39" s="98"/>
      <c r="P39" s="98"/>
      <c r="Q39" s="98"/>
      <c r="R39" s="98"/>
      <c r="S39" s="94" t="e">
        <f>IF(AND(DAY(S28)&gt;=8,DAY(S28)&lt;=14,S29="土",OR(S34="休",S34="雨")),1,0)</f>
        <v>#VALUE!</v>
      </c>
      <c r="T39" s="98"/>
      <c r="U39" s="99"/>
      <c r="V39" s="99"/>
      <c r="Y39" s="98"/>
      <c r="Z39" s="98"/>
      <c r="AA39" s="98"/>
      <c r="AB39" s="98"/>
      <c r="AC39" s="98"/>
      <c r="AD39" s="98"/>
      <c r="AE39" s="94" t="e">
        <f>IF(AND(DAY(AE28)&gt;=8,DAY(AE28)&lt;=14,AE29="土",OR(AE34="休",AE34="雨")),1,0)</f>
        <v>#VALUE!</v>
      </c>
      <c r="AF39" s="98"/>
      <c r="AG39" s="99"/>
      <c r="AH39" s="99"/>
      <c r="AJ39" s="98"/>
      <c r="AK39" s="98"/>
      <c r="AL39" s="98"/>
      <c r="AM39" s="98"/>
      <c r="AN39" s="98"/>
      <c r="AO39" s="98"/>
      <c r="AP39" s="94" t="e">
        <f>IF(AND(DAY(AP28)&gt;=8,DAY(AP28)&lt;=14,AP29="土",OR(AP34="休",AP34="雨")),1,0)</f>
        <v>#VALUE!</v>
      </c>
      <c r="AQ39" s="98"/>
      <c r="AR39" s="99"/>
      <c r="AS39" s="99"/>
      <c r="AV39" s="98"/>
      <c r="AW39" s="98"/>
      <c r="AX39" s="98"/>
      <c r="AY39" s="98"/>
      <c r="AZ39" s="98"/>
      <c r="BA39" s="98"/>
      <c r="BB39" s="94" t="e">
        <f>IF(AND(DAY(BB28)&gt;=8,DAY(BB28)&lt;=14,BB29="土",OR(BB34="休",BB34="雨")),1,0)</f>
        <v>#VALUE!</v>
      </c>
      <c r="BC39" s="98"/>
      <c r="BD39" s="99"/>
      <c r="BE39" s="99"/>
      <c r="BG39" s="98"/>
      <c r="BH39" s="98"/>
      <c r="BI39" s="98"/>
      <c r="BJ39" s="98"/>
      <c r="BK39" s="98"/>
      <c r="BL39" s="98"/>
      <c r="BM39" s="94" t="e">
        <f>IF(AND(DAY(BM28)&gt;=8,DAY(BM28)&lt;=14,BM29="土",OR(BM34="休",BM34="雨")),1,0)</f>
        <v>#VALUE!</v>
      </c>
      <c r="BN39" s="98"/>
      <c r="BO39" s="99"/>
      <c r="BP39" s="99"/>
      <c r="BU39" s="62">
        <f t="shared" si="12"/>
        <v>0</v>
      </c>
      <c r="BV39" s="62" t="str">
        <f t="shared" si="11"/>
        <v>OK</v>
      </c>
    </row>
    <row r="40" spans="1:74" ht="14.25" customHeight="1" x14ac:dyDescent="0.45">
      <c r="A40" s="60"/>
      <c r="B40" s="98"/>
      <c r="C40" s="98"/>
      <c r="D40" s="98"/>
      <c r="E40" s="98"/>
      <c r="F40" s="98"/>
      <c r="G40" s="98"/>
      <c r="H40" s="98"/>
      <c r="I40" s="98"/>
      <c r="J40" s="99"/>
      <c r="K40" s="99"/>
      <c r="L40" s="60"/>
      <c r="M40" s="98"/>
      <c r="N40" s="98"/>
      <c r="O40" s="98"/>
      <c r="P40" s="98"/>
      <c r="Q40" s="98"/>
      <c r="R40" s="98"/>
      <c r="S40" s="98"/>
      <c r="T40" s="98"/>
      <c r="U40" s="99"/>
      <c r="V40" s="99"/>
      <c r="Y40" s="98"/>
      <c r="Z40" s="98"/>
      <c r="AA40" s="98"/>
      <c r="AB40" s="98"/>
      <c r="AC40" s="98"/>
      <c r="AD40" s="98"/>
      <c r="AE40" s="98"/>
      <c r="AF40" s="98"/>
      <c r="AG40" s="99"/>
      <c r="AH40" s="99"/>
      <c r="AJ40" s="98"/>
      <c r="AK40" s="98"/>
      <c r="AL40" s="98"/>
      <c r="AM40" s="98"/>
      <c r="AN40" s="98"/>
      <c r="AO40" s="98"/>
      <c r="AP40" s="98"/>
      <c r="AQ40" s="98"/>
      <c r="AR40" s="99"/>
      <c r="AS40" s="99"/>
      <c r="AV40" s="98"/>
      <c r="AW40" s="98"/>
      <c r="AX40" s="98"/>
      <c r="AY40" s="98"/>
      <c r="AZ40" s="98"/>
      <c r="BA40" s="98"/>
      <c r="BB40" s="98"/>
      <c r="BC40" s="98"/>
      <c r="BD40" s="99"/>
      <c r="BE40" s="99"/>
      <c r="BG40" s="98"/>
      <c r="BH40" s="98"/>
      <c r="BI40" s="98"/>
      <c r="BJ40" s="98"/>
      <c r="BK40" s="98"/>
      <c r="BL40" s="98"/>
      <c r="BM40" s="98"/>
      <c r="BN40" s="98"/>
      <c r="BO40" s="99"/>
      <c r="BP40" s="99"/>
    </row>
    <row r="41" spans="1:74" ht="14.25" customHeight="1" x14ac:dyDescent="0.4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1:74" ht="14.25" hidden="1" customHeight="1" x14ac:dyDescent="0.45">
      <c r="A42" s="60"/>
      <c r="B42" s="60"/>
      <c r="C42" s="75">
        <f>YEAR(I26+1)</f>
        <v>1900</v>
      </c>
      <c r="D42" s="75">
        <f>MONTH(I26+1)</f>
        <v>1</v>
      </c>
      <c r="E42" s="75">
        <f>DAY(I26+1)</f>
        <v>9</v>
      </c>
      <c r="F42" s="75"/>
      <c r="G42" s="75"/>
      <c r="H42" s="75"/>
      <c r="I42" s="75"/>
      <c r="J42" s="60"/>
      <c r="K42" s="60"/>
      <c r="L42" s="60"/>
      <c r="M42" s="60"/>
      <c r="N42" s="75">
        <f>YEAR(T26+1)</f>
        <v>1900</v>
      </c>
      <c r="O42" s="75">
        <f>MONTH(T26+1)</f>
        <v>3</v>
      </c>
      <c r="P42" s="75">
        <f>DAY(T26+1)</f>
        <v>5</v>
      </c>
      <c r="Q42" s="75"/>
      <c r="R42" s="75"/>
      <c r="S42" s="75"/>
      <c r="T42" s="75"/>
      <c r="U42" s="60"/>
      <c r="V42" s="60"/>
      <c r="Y42" s="60"/>
      <c r="Z42" s="75">
        <f>YEAR(AF26+1)</f>
        <v>1900</v>
      </c>
      <c r="AA42" s="75">
        <f>MONTH(AF26+1)</f>
        <v>4</v>
      </c>
      <c r="AB42" s="75">
        <f>DAY(AF26+1)</f>
        <v>30</v>
      </c>
      <c r="AC42" s="75"/>
      <c r="AD42" s="75"/>
      <c r="AE42" s="75"/>
      <c r="AF42" s="75"/>
      <c r="AG42" s="60"/>
      <c r="AH42" s="60"/>
      <c r="AJ42" s="60"/>
      <c r="AK42" s="75">
        <f>YEAR(AQ26+1)</f>
        <v>1900</v>
      </c>
      <c r="AL42" s="75">
        <f>MONTH(AQ26+1)</f>
        <v>6</v>
      </c>
      <c r="AM42" s="75">
        <f>DAY(AQ26+1)</f>
        <v>25</v>
      </c>
      <c r="AN42" s="75"/>
      <c r="AO42" s="75"/>
      <c r="AP42" s="75"/>
      <c r="AQ42" s="75"/>
      <c r="AR42" s="60"/>
      <c r="AS42" s="60"/>
      <c r="AV42" s="60"/>
      <c r="AW42" s="75">
        <f>YEAR(BC26+1)</f>
        <v>1900</v>
      </c>
      <c r="AX42" s="75">
        <f>MONTH(BC26+1)</f>
        <v>8</v>
      </c>
      <c r="AY42" s="75">
        <f>DAY(BC26+1)</f>
        <v>20</v>
      </c>
      <c r="AZ42" s="75"/>
      <c r="BA42" s="75"/>
      <c r="BB42" s="75"/>
      <c r="BC42" s="75"/>
      <c r="BD42" s="60"/>
      <c r="BE42" s="60"/>
      <c r="BG42" s="60"/>
      <c r="BH42" s="75">
        <f>YEAR(BN26+1)</f>
        <v>1900</v>
      </c>
      <c r="BI42" s="75">
        <f>MONTH(BN26+1)</f>
        <v>10</v>
      </c>
      <c r="BJ42" s="75">
        <f>DAY(BN26+1)</f>
        <v>15</v>
      </c>
      <c r="BK42" s="75"/>
      <c r="BL42" s="75"/>
      <c r="BM42" s="75"/>
      <c r="BN42" s="75"/>
      <c r="BO42" s="60"/>
      <c r="BP42" s="60"/>
    </row>
    <row r="43" spans="1:74" ht="14.25" hidden="1" customHeight="1" x14ac:dyDescent="0.45">
      <c r="A43" s="60"/>
      <c r="B43" s="60"/>
      <c r="C43" s="76">
        <f>I26+1</f>
        <v>9</v>
      </c>
      <c r="D43" s="76">
        <f>C43+1</f>
        <v>10</v>
      </c>
      <c r="E43" s="76">
        <f t="shared" ref="E43:I43" si="25">D43+1</f>
        <v>11</v>
      </c>
      <c r="F43" s="76">
        <f t="shared" si="25"/>
        <v>12</v>
      </c>
      <c r="G43" s="76">
        <f t="shared" si="25"/>
        <v>13</v>
      </c>
      <c r="H43" s="76">
        <f t="shared" si="25"/>
        <v>14</v>
      </c>
      <c r="I43" s="76">
        <f t="shared" si="25"/>
        <v>15</v>
      </c>
      <c r="J43" s="60"/>
      <c r="K43" s="60"/>
      <c r="L43" s="60"/>
      <c r="M43" s="60"/>
      <c r="N43" s="76">
        <f>T26+1</f>
        <v>65</v>
      </c>
      <c r="O43" s="76">
        <f t="shared" ref="O43:T43" si="26">N43+1</f>
        <v>66</v>
      </c>
      <c r="P43" s="76">
        <f t="shared" si="26"/>
        <v>67</v>
      </c>
      <c r="Q43" s="76">
        <f t="shared" si="26"/>
        <v>68</v>
      </c>
      <c r="R43" s="76">
        <f t="shared" si="26"/>
        <v>69</v>
      </c>
      <c r="S43" s="76">
        <f t="shared" si="26"/>
        <v>70</v>
      </c>
      <c r="T43" s="76">
        <f t="shared" si="26"/>
        <v>71</v>
      </c>
      <c r="U43" s="60"/>
      <c r="V43" s="60"/>
      <c r="Y43" s="60"/>
      <c r="Z43" s="76">
        <f>AF26+1</f>
        <v>121</v>
      </c>
      <c r="AA43" s="76">
        <f t="shared" ref="AA43:AF43" si="27">Z43+1</f>
        <v>122</v>
      </c>
      <c r="AB43" s="76">
        <f t="shared" si="27"/>
        <v>123</v>
      </c>
      <c r="AC43" s="76">
        <f t="shared" si="27"/>
        <v>124</v>
      </c>
      <c r="AD43" s="76">
        <f t="shared" si="27"/>
        <v>125</v>
      </c>
      <c r="AE43" s="76">
        <f t="shared" si="27"/>
        <v>126</v>
      </c>
      <c r="AF43" s="76">
        <f t="shared" si="27"/>
        <v>127</v>
      </c>
      <c r="AG43" s="60"/>
      <c r="AH43" s="60"/>
      <c r="AJ43" s="60"/>
      <c r="AK43" s="76">
        <f>AQ26+1</f>
        <v>177</v>
      </c>
      <c r="AL43" s="76">
        <f t="shared" ref="AL43:AQ43" si="28">AK43+1</f>
        <v>178</v>
      </c>
      <c r="AM43" s="76">
        <f t="shared" si="28"/>
        <v>179</v>
      </c>
      <c r="AN43" s="76">
        <f t="shared" si="28"/>
        <v>180</v>
      </c>
      <c r="AO43" s="76">
        <f t="shared" si="28"/>
        <v>181</v>
      </c>
      <c r="AP43" s="76">
        <f t="shared" si="28"/>
        <v>182</v>
      </c>
      <c r="AQ43" s="76">
        <f t="shared" si="28"/>
        <v>183</v>
      </c>
      <c r="AR43" s="60"/>
      <c r="AS43" s="60"/>
      <c r="AV43" s="60"/>
      <c r="AW43" s="76">
        <f>BC26+1</f>
        <v>233</v>
      </c>
      <c r="AX43" s="76">
        <f t="shared" ref="AX43:BC43" si="29">AW43+1</f>
        <v>234</v>
      </c>
      <c r="AY43" s="76">
        <f t="shared" si="29"/>
        <v>235</v>
      </c>
      <c r="AZ43" s="76">
        <f t="shared" si="29"/>
        <v>236</v>
      </c>
      <c r="BA43" s="76">
        <f t="shared" si="29"/>
        <v>237</v>
      </c>
      <c r="BB43" s="76">
        <f t="shared" si="29"/>
        <v>238</v>
      </c>
      <c r="BC43" s="76">
        <f t="shared" si="29"/>
        <v>239</v>
      </c>
      <c r="BD43" s="60"/>
      <c r="BE43" s="60"/>
      <c r="BG43" s="60"/>
      <c r="BH43" s="76">
        <f>BN26+1</f>
        <v>289</v>
      </c>
      <c r="BI43" s="76">
        <f t="shared" ref="BI43:BN43" si="30">BH43+1</f>
        <v>290</v>
      </c>
      <c r="BJ43" s="76">
        <f t="shared" si="30"/>
        <v>291</v>
      </c>
      <c r="BK43" s="76">
        <f t="shared" si="30"/>
        <v>292</v>
      </c>
      <c r="BL43" s="76">
        <f t="shared" si="30"/>
        <v>293</v>
      </c>
      <c r="BM43" s="76">
        <f t="shared" si="30"/>
        <v>294</v>
      </c>
      <c r="BN43" s="76">
        <f t="shared" si="30"/>
        <v>295</v>
      </c>
      <c r="BO43" s="60"/>
      <c r="BP43" s="60"/>
    </row>
    <row r="44" spans="1:74" ht="14.25" customHeight="1" x14ac:dyDescent="0.45">
      <c r="A44" s="60"/>
      <c r="B44" s="77" t="s">
        <v>16</v>
      </c>
      <c r="C44" s="78">
        <f>DATE($C42,$D42,1)</f>
        <v>1</v>
      </c>
      <c r="D44" s="79"/>
      <c r="E44" s="79"/>
      <c r="F44" s="79"/>
      <c r="G44" s="79"/>
      <c r="H44" s="79"/>
      <c r="I44" s="79"/>
      <c r="J44" s="79"/>
      <c r="K44" s="80"/>
      <c r="L44" s="60"/>
      <c r="M44" s="77" t="s">
        <v>16</v>
      </c>
      <c r="N44" s="78">
        <f>DATE($N42,$O42,1)</f>
        <v>61</v>
      </c>
      <c r="O44" s="79"/>
      <c r="P44" s="79"/>
      <c r="Q44" s="79"/>
      <c r="R44" s="79"/>
      <c r="S44" s="79"/>
      <c r="T44" s="79"/>
      <c r="U44" s="79"/>
      <c r="V44" s="80"/>
      <c r="Y44" s="77" t="s">
        <v>16</v>
      </c>
      <c r="Z44" s="78">
        <f>DATE($N42,$O42,1)</f>
        <v>61</v>
      </c>
      <c r="AA44" s="79"/>
      <c r="AB44" s="79"/>
      <c r="AC44" s="79"/>
      <c r="AD44" s="79"/>
      <c r="AE44" s="79"/>
      <c r="AF44" s="79"/>
      <c r="AG44" s="79"/>
      <c r="AH44" s="80"/>
      <c r="AJ44" s="77" t="s">
        <v>16</v>
      </c>
      <c r="AK44" s="78">
        <f>DATE($AK42,$AL42,1)</f>
        <v>153</v>
      </c>
      <c r="AL44" s="79"/>
      <c r="AM44" s="79"/>
      <c r="AN44" s="79"/>
      <c r="AO44" s="79"/>
      <c r="AP44" s="79"/>
      <c r="AQ44" s="79"/>
      <c r="AR44" s="79"/>
      <c r="AS44" s="80"/>
      <c r="AV44" s="77" t="s">
        <v>16</v>
      </c>
      <c r="AW44" s="78">
        <f>DATE($AW42,$AX42,1)</f>
        <v>214</v>
      </c>
      <c r="AX44" s="79"/>
      <c r="AY44" s="79"/>
      <c r="AZ44" s="79"/>
      <c r="BA44" s="79"/>
      <c r="BB44" s="79"/>
      <c r="BC44" s="79"/>
      <c r="BD44" s="79"/>
      <c r="BE44" s="80"/>
      <c r="BG44" s="77" t="s">
        <v>16</v>
      </c>
      <c r="BH44" s="78">
        <f>DATE($BH42,$BI42,1)</f>
        <v>275</v>
      </c>
      <c r="BI44" s="79"/>
      <c r="BJ44" s="79"/>
      <c r="BK44" s="79"/>
      <c r="BL44" s="79"/>
      <c r="BM44" s="79"/>
      <c r="BN44" s="79"/>
      <c r="BO44" s="79"/>
      <c r="BP44" s="80"/>
    </row>
    <row r="45" spans="1:74" ht="14.25" customHeight="1" x14ac:dyDescent="0.45">
      <c r="A45" s="60"/>
      <c r="B45" s="81" t="s">
        <v>41</v>
      </c>
      <c r="C45" s="82" t="str">
        <f>IF(I26&lt;$G$5,I28+1,"")</f>
        <v/>
      </c>
      <c r="D45" s="83" t="str">
        <f t="shared" ref="D45:I45" si="31">IF(C43&lt;$G$5,C45+1,"")</f>
        <v/>
      </c>
      <c r="E45" s="83" t="str">
        <f t="shared" si="31"/>
        <v/>
      </c>
      <c r="F45" s="83" t="str">
        <f t="shared" si="31"/>
        <v/>
      </c>
      <c r="G45" s="83" t="str">
        <f t="shared" si="31"/>
        <v/>
      </c>
      <c r="H45" s="83" t="str">
        <f t="shared" si="31"/>
        <v/>
      </c>
      <c r="I45" s="83" t="str">
        <f t="shared" si="31"/>
        <v/>
      </c>
      <c r="J45" s="84" t="s">
        <v>18</v>
      </c>
      <c r="K45" s="85">
        <f>COUNTIFS(C46:I46,"土",C47:I47,"")+COUNTIFS(C46:I46,"日",C47:I47,"")</f>
        <v>0</v>
      </c>
      <c r="L45" s="60"/>
      <c r="M45" s="81" t="s">
        <v>41</v>
      </c>
      <c r="N45" s="82" t="str">
        <f>IF(T26&lt;$G$5,T28+1,"")</f>
        <v/>
      </c>
      <c r="O45" s="83" t="str">
        <f t="shared" ref="O45:T45" si="32">IF(N43&lt;$G$5,N45+1,"")</f>
        <v/>
      </c>
      <c r="P45" s="83" t="str">
        <f t="shared" si="32"/>
        <v/>
      </c>
      <c r="Q45" s="83" t="str">
        <f t="shared" si="32"/>
        <v/>
      </c>
      <c r="R45" s="83" t="str">
        <f t="shared" si="32"/>
        <v/>
      </c>
      <c r="S45" s="83" t="str">
        <f t="shared" si="32"/>
        <v/>
      </c>
      <c r="T45" s="83" t="str">
        <f t="shared" si="32"/>
        <v/>
      </c>
      <c r="U45" s="84" t="s">
        <v>18</v>
      </c>
      <c r="V45" s="85">
        <f>COUNTIFS(N46:T46,"土",N47:T47,"")+COUNTIFS(N46:T46,"日",N47:T47,"")</f>
        <v>0</v>
      </c>
      <c r="Y45" s="81" t="s">
        <v>41</v>
      </c>
      <c r="Z45" s="82" t="str">
        <f>IF(AF26&lt;$G$5,AF28+1,"")</f>
        <v/>
      </c>
      <c r="AA45" s="83" t="str">
        <f t="shared" ref="AA45:AF45" si="33">IF(Z43&lt;$G$5,Z45+1,"")</f>
        <v/>
      </c>
      <c r="AB45" s="83" t="str">
        <f t="shared" si="33"/>
        <v/>
      </c>
      <c r="AC45" s="83" t="str">
        <f t="shared" si="33"/>
        <v/>
      </c>
      <c r="AD45" s="83" t="str">
        <f t="shared" si="33"/>
        <v/>
      </c>
      <c r="AE45" s="83" t="str">
        <f t="shared" si="33"/>
        <v/>
      </c>
      <c r="AF45" s="83" t="str">
        <f t="shared" si="33"/>
        <v/>
      </c>
      <c r="AG45" s="84" t="s">
        <v>18</v>
      </c>
      <c r="AH45" s="85">
        <f>COUNTIFS(Z46:AF46,"土",Z47:AF47,"")+COUNTIFS(Z46:AF46,"日",Z47:AF47,"")</f>
        <v>0</v>
      </c>
      <c r="AJ45" s="81" t="s">
        <v>41</v>
      </c>
      <c r="AK45" s="82" t="str">
        <f>IF(AQ26&lt;$G$5,AQ28+1,"")</f>
        <v/>
      </c>
      <c r="AL45" s="83" t="str">
        <f t="shared" ref="AL45:AQ45" si="34">IF(AK43&lt;$G$5,AK45+1,"")</f>
        <v/>
      </c>
      <c r="AM45" s="83" t="str">
        <f t="shared" si="34"/>
        <v/>
      </c>
      <c r="AN45" s="83" t="str">
        <f t="shared" si="34"/>
        <v/>
      </c>
      <c r="AO45" s="83" t="str">
        <f t="shared" si="34"/>
        <v/>
      </c>
      <c r="AP45" s="83" t="str">
        <f t="shared" si="34"/>
        <v/>
      </c>
      <c r="AQ45" s="83" t="str">
        <f t="shared" si="34"/>
        <v/>
      </c>
      <c r="AR45" s="84" t="s">
        <v>18</v>
      </c>
      <c r="AS45" s="85">
        <f>COUNTIFS(AK46:AQ46,"土",AK47:AQ47,"")+COUNTIFS(AK46:AQ46,"日",AK47:AQ47,"")</f>
        <v>0</v>
      </c>
      <c r="AV45" s="81" t="s">
        <v>41</v>
      </c>
      <c r="AW45" s="82" t="str">
        <f>IF(BC26&lt;$G$5,BC28+1,"")</f>
        <v/>
      </c>
      <c r="AX45" s="83" t="str">
        <f t="shared" ref="AX45:BC45" si="35">IF(AW43&lt;$G$5,AW45+1,"")</f>
        <v/>
      </c>
      <c r="AY45" s="83" t="str">
        <f t="shared" si="35"/>
        <v/>
      </c>
      <c r="AZ45" s="83" t="str">
        <f t="shared" si="35"/>
        <v/>
      </c>
      <c r="BA45" s="83" t="str">
        <f t="shared" si="35"/>
        <v/>
      </c>
      <c r="BB45" s="83" t="str">
        <f t="shared" si="35"/>
        <v/>
      </c>
      <c r="BC45" s="83" t="str">
        <f t="shared" si="35"/>
        <v/>
      </c>
      <c r="BD45" s="84" t="s">
        <v>18</v>
      </c>
      <c r="BE45" s="85">
        <f>COUNTIFS(AW46:BC46,"土",AW47:BC47,"")+COUNTIFS(AW46:BC46,"日",AW47:BC47,"")</f>
        <v>0</v>
      </c>
      <c r="BG45" s="81" t="s">
        <v>41</v>
      </c>
      <c r="BH45" s="82" t="str">
        <f>IF(BN26&lt;$G$5,BN28+1,"")</f>
        <v/>
      </c>
      <c r="BI45" s="83" t="str">
        <f t="shared" ref="BI45:BN45" si="36">IF(BH43&lt;$G$5,BH45+1,"")</f>
        <v/>
      </c>
      <c r="BJ45" s="83" t="str">
        <f t="shared" si="36"/>
        <v/>
      </c>
      <c r="BK45" s="83" t="str">
        <f t="shared" si="36"/>
        <v/>
      </c>
      <c r="BL45" s="83" t="str">
        <f t="shared" si="36"/>
        <v/>
      </c>
      <c r="BM45" s="83" t="str">
        <f t="shared" si="36"/>
        <v/>
      </c>
      <c r="BN45" s="83" t="str">
        <f t="shared" si="36"/>
        <v/>
      </c>
      <c r="BO45" s="84" t="s">
        <v>18</v>
      </c>
      <c r="BP45" s="85">
        <f>COUNTIFS(BH46:BN46,"土",BH47:BN47,"")+COUNTIFS(BH46:BN46,"日",BH47:BN47,"")</f>
        <v>0</v>
      </c>
    </row>
    <row r="46" spans="1:74" ht="14.25" customHeight="1" x14ac:dyDescent="0.45">
      <c r="A46" s="60"/>
      <c r="B46" s="81" t="s">
        <v>19</v>
      </c>
      <c r="C46" s="86" t="str">
        <f>IF(C45="","","月")</f>
        <v/>
      </c>
      <c r="D46" s="86" t="str">
        <f>IF(D45="","","火")</f>
        <v/>
      </c>
      <c r="E46" s="86" t="str">
        <f>IF(E45="","","水")</f>
        <v/>
      </c>
      <c r="F46" s="86" t="str">
        <f>IF(F45="","","木")</f>
        <v/>
      </c>
      <c r="G46" s="86" t="str">
        <f>IF(G45="","","金")</f>
        <v/>
      </c>
      <c r="H46" s="86" t="str">
        <f>IF(H45="","","土")</f>
        <v/>
      </c>
      <c r="I46" s="86" t="str">
        <f>IF(I45="","","日")</f>
        <v/>
      </c>
      <c r="J46" s="87" t="s">
        <v>42</v>
      </c>
      <c r="K46" s="88">
        <f>COUNTIF(C47:I47,"夏休")+COUNTIF(C47:I47,"冬休")+COUNTIF(C47:I47,"中止")+COUNTIF(C47:I47,"制作中")</f>
        <v>0</v>
      </c>
      <c r="L46" s="60"/>
      <c r="M46" s="81" t="s">
        <v>19</v>
      </c>
      <c r="N46" s="86" t="str">
        <f>IF(N45="","","月")</f>
        <v/>
      </c>
      <c r="O46" s="86" t="str">
        <f>IF(O45="","","火")</f>
        <v/>
      </c>
      <c r="P46" s="86" t="str">
        <f>IF(P45="","","水")</f>
        <v/>
      </c>
      <c r="Q46" s="86" t="str">
        <f>IF(Q45="","","木")</f>
        <v/>
      </c>
      <c r="R46" s="86" t="str">
        <f>IF(R45="","","金")</f>
        <v/>
      </c>
      <c r="S46" s="86" t="str">
        <f>IF(S45="","","土")</f>
        <v/>
      </c>
      <c r="T46" s="86" t="str">
        <f>IF(T45="","","日")</f>
        <v/>
      </c>
      <c r="U46" s="87" t="s">
        <v>42</v>
      </c>
      <c r="V46" s="88">
        <f>COUNTIF(N47:T47,"夏休")+COUNTIF(N47:T47,"冬休")+COUNTIF(N47:T47,"中止")+COUNTIF(N47:T47,"制作中")</f>
        <v>0</v>
      </c>
      <c r="Y46" s="81" t="s">
        <v>19</v>
      </c>
      <c r="Z46" s="86" t="str">
        <f>IF(Z45="","","月")</f>
        <v/>
      </c>
      <c r="AA46" s="86" t="str">
        <f>IF(AA45="","","火")</f>
        <v/>
      </c>
      <c r="AB46" s="86" t="str">
        <f>IF(AB45="","","水")</f>
        <v/>
      </c>
      <c r="AC46" s="86" t="str">
        <f>IF(AC45="","","木")</f>
        <v/>
      </c>
      <c r="AD46" s="86" t="str">
        <f>IF(AD45="","","金")</f>
        <v/>
      </c>
      <c r="AE46" s="86" t="str">
        <f>IF(AE45="","","土")</f>
        <v/>
      </c>
      <c r="AF46" s="86" t="str">
        <f>IF(AF45="","","日")</f>
        <v/>
      </c>
      <c r="AG46" s="87" t="s">
        <v>42</v>
      </c>
      <c r="AH46" s="88">
        <f>COUNTIF(Z47:AF47,"夏休")+COUNTIF(Z47:AF47,"冬休")+COUNTIF(Z47:AF47,"中止")+COUNTIF(Z47:AF47,"制作中")</f>
        <v>0</v>
      </c>
      <c r="AJ46" s="81" t="s">
        <v>19</v>
      </c>
      <c r="AK46" s="86" t="str">
        <f>IF(AK45="","","月")</f>
        <v/>
      </c>
      <c r="AL46" s="86" t="str">
        <f>IF(AL45="","","火")</f>
        <v/>
      </c>
      <c r="AM46" s="86" t="str">
        <f>IF(AM45="","","水")</f>
        <v/>
      </c>
      <c r="AN46" s="86" t="str">
        <f>IF(AN45="","","木")</f>
        <v/>
      </c>
      <c r="AO46" s="86" t="str">
        <f>IF(AO45="","","金")</f>
        <v/>
      </c>
      <c r="AP46" s="86" t="str">
        <f>IF(AP45="","","土")</f>
        <v/>
      </c>
      <c r="AQ46" s="86" t="str">
        <f>IF(AQ45="","","日")</f>
        <v/>
      </c>
      <c r="AR46" s="87" t="s">
        <v>42</v>
      </c>
      <c r="AS46" s="88">
        <f>COUNTIF(AK47:AQ47,"夏休")+COUNTIF(AK47:AQ47,"冬休")+COUNTIF(AK47:AQ47,"中止")+COUNTIF(AK47:AQ47,"制作中")</f>
        <v>0</v>
      </c>
      <c r="AV46" s="81" t="s">
        <v>19</v>
      </c>
      <c r="AW46" s="86" t="str">
        <f>IF(AW45="","","月")</f>
        <v/>
      </c>
      <c r="AX46" s="86" t="str">
        <f>IF(AX45="","","火")</f>
        <v/>
      </c>
      <c r="AY46" s="86" t="str">
        <f>IF(AY45="","","水")</f>
        <v/>
      </c>
      <c r="AZ46" s="86" t="str">
        <f>IF(AZ45="","","木")</f>
        <v/>
      </c>
      <c r="BA46" s="86" t="str">
        <f>IF(BA45="","","金")</f>
        <v/>
      </c>
      <c r="BB46" s="86" t="str">
        <f>IF(BB45="","","土")</f>
        <v/>
      </c>
      <c r="BC46" s="86" t="str">
        <f>IF(BC45="","","日")</f>
        <v/>
      </c>
      <c r="BD46" s="87" t="s">
        <v>42</v>
      </c>
      <c r="BE46" s="88">
        <f>COUNTIF(AW47:BC47,"夏休")+COUNTIF(AW47:BC47,"冬休")+COUNTIF(AW47:BC47,"中止")+COUNTIF(AW47:BC47,"制作中")</f>
        <v>0</v>
      </c>
      <c r="BG46" s="81" t="s">
        <v>19</v>
      </c>
      <c r="BH46" s="86" t="str">
        <f>IF(BH45="","","月")</f>
        <v/>
      </c>
      <c r="BI46" s="86" t="str">
        <f>IF(BI45="","","火")</f>
        <v/>
      </c>
      <c r="BJ46" s="86" t="str">
        <f>IF(BJ45="","","水")</f>
        <v/>
      </c>
      <c r="BK46" s="86" t="str">
        <f>IF(BK45="","","木")</f>
        <v/>
      </c>
      <c r="BL46" s="86" t="str">
        <f>IF(BL45="","","金")</f>
        <v/>
      </c>
      <c r="BM46" s="86" t="str">
        <f>IF(BM45="","","土")</f>
        <v/>
      </c>
      <c r="BN46" s="86" t="str">
        <f>IF(BN45="","","日")</f>
        <v/>
      </c>
      <c r="BO46" s="87" t="s">
        <v>42</v>
      </c>
      <c r="BP46" s="88">
        <f>COUNTIF(BH47:BN47,"夏休")+COUNTIF(BH47:BN47,"冬休")+COUNTIF(BH47:BN47,"中止")+COUNTIF(BH47:BN47,"制作中")</f>
        <v>0</v>
      </c>
    </row>
    <row r="47" spans="1:74" ht="14.25" customHeight="1" x14ac:dyDescent="0.45">
      <c r="A47" s="60"/>
      <c r="B47" s="180" t="s">
        <v>42</v>
      </c>
      <c r="C47" s="188"/>
      <c r="D47" s="184"/>
      <c r="E47" s="184"/>
      <c r="F47" s="184"/>
      <c r="G47" s="184"/>
      <c r="H47" s="184"/>
      <c r="I47" s="186"/>
      <c r="J47" s="87" t="s">
        <v>1</v>
      </c>
      <c r="K47" s="88">
        <f>COUNT(C45:I45)-K46</f>
        <v>0</v>
      </c>
      <c r="L47" s="60"/>
      <c r="M47" s="180" t="s">
        <v>42</v>
      </c>
      <c r="N47" s="188"/>
      <c r="O47" s="184"/>
      <c r="P47" s="184"/>
      <c r="Q47" s="184"/>
      <c r="R47" s="184"/>
      <c r="S47" s="184"/>
      <c r="T47" s="186"/>
      <c r="U47" s="87" t="s">
        <v>1</v>
      </c>
      <c r="V47" s="88">
        <f>COUNT(N45:T45)-V46</f>
        <v>0</v>
      </c>
      <c r="Y47" s="180" t="s">
        <v>42</v>
      </c>
      <c r="Z47" s="188"/>
      <c r="AA47" s="184"/>
      <c r="AB47" s="184"/>
      <c r="AC47" s="184"/>
      <c r="AD47" s="184"/>
      <c r="AE47" s="184"/>
      <c r="AF47" s="186"/>
      <c r="AG47" s="87" t="s">
        <v>1</v>
      </c>
      <c r="AH47" s="88">
        <f>COUNT(Z45:AF45)-AH46</f>
        <v>0</v>
      </c>
      <c r="AJ47" s="180" t="s">
        <v>42</v>
      </c>
      <c r="AK47" s="188"/>
      <c r="AL47" s="184"/>
      <c r="AM47" s="184"/>
      <c r="AN47" s="184"/>
      <c r="AO47" s="184"/>
      <c r="AP47" s="184"/>
      <c r="AQ47" s="186"/>
      <c r="AR47" s="87" t="s">
        <v>1</v>
      </c>
      <c r="AS47" s="88">
        <f>COUNT(AK45:AQ45)-AS46</f>
        <v>0</v>
      </c>
      <c r="AV47" s="180" t="s">
        <v>42</v>
      </c>
      <c r="AW47" s="188"/>
      <c r="AX47" s="184"/>
      <c r="AY47" s="184"/>
      <c r="AZ47" s="184"/>
      <c r="BA47" s="184"/>
      <c r="BB47" s="184"/>
      <c r="BC47" s="186"/>
      <c r="BD47" s="87" t="s">
        <v>1</v>
      </c>
      <c r="BE47" s="88">
        <f>COUNT(AW45:BC45)-BE46</f>
        <v>0</v>
      </c>
      <c r="BG47" s="180" t="s">
        <v>42</v>
      </c>
      <c r="BH47" s="188"/>
      <c r="BI47" s="184"/>
      <c r="BJ47" s="184"/>
      <c r="BK47" s="184"/>
      <c r="BL47" s="184"/>
      <c r="BM47" s="184"/>
      <c r="BN47" s="186"/>
      <c r="BO47" s="87" t="s">
        <v>1</v>
      </c>
      <c r="BP47" s="88">
        <f>COUNT(BH45:BN45)-BP46</f>
        <v>0</v>
      </c>
    </row>
    <row r="48" spans="1:74" ht="14.25" customHeight="1" x14ac:dyDescent="0.45">
      <c r="A48" s="60"/>
      <c r="B48" s="180"/>
      <c r="C48" s="189"/>
      <c r="D48" s="185"/>
      <c r="E48" s="185"/>
      <c r="F48" s="185"/>
      <c r="G48" s="185"/>
      <c r="H48" s="185"/>
      <c r="I48" s="187"/>
      <c r="J48" s="87" t="s">
        <v>22</v>
      </c>
      <c r="K48" s="88">
        <f>COUNTIF(C49:I50,"休")</f>
        <v>0</v>
      </c>
      <c r="L48" s="60"/>
      <c r="M48" s="180"/>
      <c r="N48" s="189"/>
      <c r="O48" s="185"/>
      <c r="P48" s="185"/>
      <c r="Q48" s="185"/>
      <c r="R48" s="185"/>
      <c r="S48" s="185"/>
      <c r="T48" s="187"/>
      <c r="U48" s="87" t="s">
        <v>22</v>
      </c>
      <c r="V48" s="88">
        <f>COUNTIF(N49:T50,"休")</f>
        <v>0</v>
      </c>
      <c r="Y48" s="180"/>
      <c r="Z48" s="189"/>
      <c r="AA48" s="185"/>
      <c r="AB48" s="185"/>
      <c r="AC48" s="185"/>
      <c r="AD48" s="185"/>
      <c r="AE48" s="185"/>
      <c r="AF48" s="187"/>
      <c r="AG48" s="87" t="s">
        <v>22</v>
      </c>
      <c r="AH48" s="88">
        <f>COUNTIF(Z49:AF50,"休")</f>
        <v>0</v>
      </c>
      <c r="AJ48" s="180"/>
      <c r="AK48" s="189"/>
      <c r="AL48" s="185"/>
      <c r="AM48" s="185"/>
      <c r="AN48" s="185"/>
      <c r="AO48" s="185"/>
      <c r="AP48" s="185"/>
      <c r="AQ48" s="187"/>
      <c r="AR48" s="87" t="s">
        <v>22</v>
      </c>
      <c r="AS48" s="88">
        <f>COUNTIF(AK49:AQ50,"休")</f>
        <v>0</v>
      </c>
      <c r="AV48" s="180"/>
      <c r="AW48" s="189"/>
      <c r="AX48" s="185"/>
      <c r="AY48" s="185"/>
      <c r="AZ48" s="185"/>
      <c r="BA48" s="185"/>
      <c r="BB48" s="185"/>
      <c r="BC48" s="187"/>
      <c r="BD48" s="87" t="s">
        <v>22</v>
      </c>
      <c r="BE48" s="88">
        <f>COUNTIF(AW49:BC50,"休")</f>
        <v>0</v>
      </c>
      <c r="BG48" s="180"/>
      <c r="BH48" s="189"/>
      <c r="BI48" s="185"/>
      <c r="BJ48" s="185"/>
      <c r="BK48" s="185"/>
      <c r="BL48" s="185"/>
      <c r="BM48" s="185"/>
      <c r="BN48" s="187"/>
      <c r="BO48" s="87" t="s">
        <v>22</v>
      </c>
      <c r="BP48" s="88">
        <f>COUNTIF(BH49:BN50,"休")</f>
        <v>0</v>
      </c>
    </row>
    <row r="49" spans="1:74" ht="14.25" customHeight="1" x14ac:dyDescent="0.45">
      <c r="A49" s="60"/>
      <c r="B49" s="180" t="s">
        <v>7</v>
      </c>
      <c r="C49" s="182"/>
      <c r="D49" s="176"/>
      <c r="E49" s="176"/>
      <c r="F49" s="176"/>
      <c r="G49" s="176"/>
      <c r="H49" s="176"/>
      <c r="I49" s="178"/>
      <c r="J49" s="87" t="s">
        <v>23</v>
      </c>
      <c r="K49" s="91" t="e">
        <f>K48/K47</f>
        <v>#DIV/0!</v>
      </c>
      <c r="L49" s="60"/>
      <c r="M49" s="180" t="s">
        <v>7</v>
      </c>
      <c r="N49" s="182"/>
      <c r="O49" s="176"/>
      <c r="P49" s="176"/>
      <c r="Q49" s="176"/>
      <c r="R49" s="176"/>
      <c r="S49" s="176"/>
      <c r="T49" s="178"/>
      <c r="U49" s="87" t="s">
        <v>23</v>
      </c>
      <c r="V49" s="91" t="e">
        <f>V48/V47</f>
        <v>#DIV/0!</v>
      </c>
      <c r="Y49" s="180" t="s">
        <v>7</v>
      </c>
      <c r="Z49" s="182"/>
      <c r="AA49" s="176"/>
      <c r="AB49" s="176"/>
      <c r="AC49" s="176"/>
      <c r="AD49" s="176"/>
      <c r="AE49" s="176"/>
      <c r="AF49" s="178"/>
      <c r="AG49" s="87" t="s">
        <v>23</v>
      </c>
      <c r="AH49" s="91" t="e">
        <f>AH48/AH47</f>
        <v>#DIV/0!</v>
      </c>
      <c r="AJ49" s="180" t="s">
        <v>7</v>
      </c>
      <c r="AK49" s="182"/>
      <c r="AL49" s="176"/>
      <c r="AM49" s="176"/>
      <c r="AN49" s="176"/>
      <c r="AO49" s="176"/>
      <c r="AP49" s="176"/>
      <c r="AQ49" s="178"/>
      <c r="AR49" s="87" t="s">
        <v>23</v>
      </c>
      <c r="AS49" s="91" t="e">
        <f>AS48/AS47</f>
        <v>#DIV/0!</v>
      </c>
      <c r="AV49" s="180" t="s">
        <v>7</v>
      </c>
      <c r="AW49" s="182"/>
      <c r="AX49" s="176"/>
      <c r="AY49" s="176"/>
      <c r="AZ49" s="176"/>
      <c r="BA49" s="176"/>
      <c r="BB49" s="176"/>
      <c r="BC49" s="178"/>
      <c r="BD49" s="87" t="s">
        <v>23</v>
      </c>
      <c r="BE49" s="91" t="e">
        <f>BE48/BE47</f>
        <v>#DIV/0!</v>
      </c>
      <c r="BG49" s="180" t="s">
        <v>7</v>
      </c>
      <c r="BH49" s="182"/>
      <c r="BI49" s="176"/>
      <c r="BJ49" s="176"/>
      <c r="BK49" s="176"/>
      <c r="BL49" s="176"/>
      <c r="BM49" s="176"/>
      <c r="BN49" s="178"/>
      <c r="BO49" s="87" t="s">
        <v>23</v>
      </c>
      <c r="BP49" s="91" t="e">
        <f>BP48/BP47</f>
        <v>#DIV/0!</v>
      </c>
    </row>
    <row r="50" spans="1:74" ht="14.25" customHeight="1" x14ac:dyDescent="0.45">
      <c r="A50" s="60"/>
      <c r="B50" s="180"/>
      <c r="C50" s="182"/>
      <c r="D50" s="176"/>
      <c r="E50" s="176"/>
      <c r="F50" s="176"/>
      <c r="G50" s="176"/>
      <c r="H50" s="176"/>
      <c r="I50" s="178"/>
      <c r="J50" s="87" t="s">
        <v>2</v>
      </c>
      <c r="K50" s="88">
        <f>COUNTA(C51:I51)</f>
        <v>0</v>
      </c>
      <c r="L50" s="60"/>
      <c r="M50" s="180"/>
      <c r="N50" s="182"/>
      <c r="O50" s="176"/>
      <c r="P50" s="176"/>
      <c r="Q50" s="176"/>
      <c r="R50" s="176"/>
      <c r="S50" s="176"/>
      <c r="T50" s="178"/>
      <c r="U50" s="87" t="s">
        <v>2</v>
      </c>
      <c r="V50" s="88">
        <f>COUNTA(N51:T51)</f>
        <v>0</v>
      </c>
      <c r="Y50" s="180"/>
      <c r="Z50" s="182"/>
      <c r="AA50" s="176"/>
      <c r="AB50" s="176"/>
      <c r="AC50" s="176"/>
      <c r="AD50" s="176"/>
      <c r="AE50" s="176"/>
      <c r="AF50" s="178"/>
      <c r="AG50" s="87" t="s">
        <v>2</v>
      </c>
      <c r="AH50" s="88">
        <f>COUNTA(Z51:AF51)</f>
        <v>0</v>
      </c>
      <c r="AJ50" s="180"/>
      <c r="AK50" s="182"/>
      <c r="AL50" s="176"/>
      <c r="AM50" s="176"/>
      <c r="AN50" s="176"/>
      <c r="AO50" s="176"/>
      <c r="AP50" s="176"/>
      <c r="AQ50" s="178"/>
      <c r="AR50" s="87" t="s">
        <v>2</v>
      </c>
      <c r="AS50" s="88">
        <f>COUNTA(AK51:AQ51)</f>
        <v>0</v>
      </c>
      <c r="AV50" s="180"/>
      <c r="AW50" s="182"/>
      <c r="AX50" s="176"/>
      <c r="AY50" s="176"/>
      <c r="AZ50" s="176"/>
      <c r="BA50" s="176"/>
      <c r="BB50" s="176"/>
      <c r="BC50" s="178"/>
      <c r="BD50" s="87" t="s">
        <v>2</v>
      </c>
      <c r="BE50" s="88">
        <f>COUNTA(AW51:BC51)</f>
        <v>0</v>
      </c>
      <c r="BG50" s="180"/>
      <c r="BH50" s="182"/>
      <c r="BI50" s="176"/>
      <c r="BJ50" s="176"/>
      <c r="BK50" s="176"/>
      <c r="BL50" s="176"/>
      <c r="BM50" s="176"/>
      <c r="BN50" s="178"/>
      <c r="BO50" s="87" t="s">
        <v>2</v>
      </c>
      <c r="BP50" s="88">
        <f>COUNTA(BH51:BN51)</f>
        <v>0</v>
      </c>
    </row>
    <row r="51" spans="1:74" ht="14.25" customHeight="1" x14ac:dyDescent="0.45">
      <c r="A51" s="60"/>
      <c r="B51" s="180" t="s">
        <v>10</v>
      </c>
      <c r="C51" s="182"/>
      <c r="D51" s="176"/>
      <c r="E51" s="176"/>
      <c r="F51" s="176"/>
      <c r="G51" s="176"/>
      <c r="H51" s="176"/>
      <c r="I51" s="178"/>
      <c r="J51" s="87" t="s">
        <v>24</v>
      </c>
      <c r="K51" s="91" t="e">
        <f>K50/K47</f>
        <v>#DIV/0!</v>
      </c>
      <c r="L51" s="60"/>
      <c r="M51" s="180" t="s">
        <v>10</v>
      </c>
      <c r="N51" s="182"/>
      <c r="O51" s="176"/>
      <c r="P51" s="176"/>
      <c r="Q51" s="176"/>
      <c r="R51" s="176"/>
      <c r="S51" s="176"/>
      <c r="T51" s="178"/>
      <c r="U51" s="87" t="s">
        <v>24</v>
      </c>
      <c r="V51" s="91" t="e">
        <f>V50/V47</f>
        <v>#DIV/0!</v>
      </c>
      <c r="Y51" s="180" t="s">
        <v>10</v>
      </c>
      <c r="Z51" s="182"/>
      <c r="AA51" s="176"/>
      <c r="AB51" s="176"/>
      <c r="AC51" s="176"/>
      <c r="AD51" s="176"/>
      <c r="AE51" s="176"/>
      <c r="AF51" s="178"/>
      <c r="AG51" s="87" t="s">
        <v>24</v>
      </c>
      <c r="AH51" s="91" t="e">
        <f>AH50/AH47</f>
        <v>#DIV/0!</v>
      </c>
      <c r="AJ51" s="180" t="s">
        <v>10</v>
      </c>
      <c r="AK51" s="182"/>
      <c r="AL51" s="176"/>
      <c r="AM51" s="176"/>
      <c r="AN51" s="176"/>
      <c r="AO51" s="176"/>
      <c r="AP51" s="176"/>
      <c r="AQ51" s="178"/>
      <c r="AR51" s="87" t="s">
        <v>24</v>
      </c>
      <c r="AS51" s="91" t="e">
        <f>AS50/AS47</f>
        <v>#DIV/0!</v>
      </c>
      <c r="AV51" s="180" t="s">
        <v>10</v>
      </c>
      <c r="AW51" s="182"/>
      <c r="AX51" s="176"/>
      <c r="AY51" s="176"/>
      <c r="AZ51" s="176"/>
      <c r="BA51" s="176"/>
      <c r="BB51" s="176"/>
      <c r="BC51" s="178"/>
      <c r="BD51" s="87" t="s">
        <v>24</v>
      </c>
      <c r="BE51" s="91" t="e">
        <f>BE50/BE47</f>
        <v>#DIV/0!</v>
      </c>
      <c r="BG51" s="180" t="s">
        <v>10</v>
      </c>
      <c r="BH51" s="182"/>
      <c r="BI51" s="176"/>
      <c r="BJ51" s="176"/>
      <c r="BK51" s="176"/>
      <c r="BL51" s="176"/>
      <c r="BM51" s="176"/>
      <c r="BN51" s="178"/>
      <c r="BO51" s="87" t="s">
        <v>24</v>
      </c>
      <c r="BP51" s="91" t="e">
        <f>BP50/BP47</f>
        <v>#DIV/0!</v>
      </c>
    </row>
    <row r="52" spans="1:74" ht="14.25" customHeight="1" x14ac:dyDescent="0.45">
      <c r="A52" s="60"/>
      <c r="B52" s="181"/>
      <c r="C52" s="183"/>
      <c r="D52" s="177"/>
      <c r="E52" s="177"/>
      <c r="F52" s="177"/>
      <c r="G52" s="177"/>
      <c r="H52" s="177"/>
      <c r="I52" s="179"/>
      <c r="J52" s="92" t="s">
        <v>43</v>
      </c>
      <c r="K52" s="93" t="str">
        <f>IF(K45&lt;1,"対象外",IF(K50&gt;=K45,"OK","NG"))</f>
        <v>対象外</v>
      </c>
      <c r="L52" s="60"/>
      <c r="M52" s="181"/>
      <c r="N52" s="183"/>
      <c r="O52" s="177"/>
      <c r="P52" s="177"/>
      <c r="Q52" s="177"/>
      <c r="R52" s="177"/>
      <c r="S52" s="177"/>
      <c r="T52" s="179"/>
      <c r="U52" s="92" t="s">
        <v>43</v>
      </c>
      <c r="V52" s="93" t="str">
        <f>IF(1&gt;V45,"対象外",IF(V50&gt;=V45,"OK","NG"))</f>
        <v>対象外</v>
      </c>
      <c r="Y52" s="181"/>
      <c r="Z52" s="183"/>
      <c r="AA52" s="177"/>
      <c r="AB52" s="177"/>
      <c r="AC52" s="177"/>
      <c r="AD52" s="177"/>
      <c r="AE52" s="177"/>
      <c r="AF52" s="179"/>
      <c r="AG52" s="92" t="s">
        <v>43</v>
      </c>
      <c r="AH52" s="93" t="str">
        <f>IF(1&gt;AH45,"対象外",IF(AH50&gt;=AH45,"OK","NG"))</f>
        <v>対象外</v>
      </c>
      <c r="AJ52" s="181"/>
      <c r="AK52" s="183"/>
      <c r="AL52" s="177"/>
      <c r="AM52" s="177"/>
      <c r="AN52" s="177"/>
      <c r="AO52" s="177"/>
      <c r="AP52" s="177"/>
      <c r="AQ52" s="179"/>
      <c r="AR52" s="92" t="s">
        <v>43</v>
      </c>
      <c r="AS52" s="93" t="str">
        <f>IF(1&gt;AS45,"対象外",IF(AH50&gt;=AH45,"OK","NG"))</f>
        <v>対象外</v>
      </c>
      <c r="AV52" s="181"/>
      <c r="AW52" s="183"/>
      <c r="AX52" s="177"/>
      <c r="AY52" s="177"/>
      <c r="AZ52" s="177"/>
      <c r="BA52" s="177"/>
      <c r="BB52" s="177"/>
      <c r="BC52" s="179"/>
      <c r="BD52" s="92" t="s">
        <v>43</v>
      </c>
      <c r="BE52" s="93" t="str">
        <f>IF(1&gt;BE45,"対象外",IF(BE50&gt;=BE45,"OK","NG"))</f>
        <v>対象外</v>
      </c>
      <c r="BG52" s="181"/>
      <c r="BH52" s="183"/>
      <c r="BI52" s="177"/>
      <c r="BJ52" s="177"/>
      <c r="BK52" s="177"/>
      <c r="BL52" s="177"/>
      <c r="BM52" s="177"/>
      <c r="BN52" s="179"/>
      <c r="BO52" s="92" t="s">
        <v>43</v>
      </c>
      <c r="BP52" s="93" t="str">
        <f>IF(1&gt;BP45,"対象外",IF(BP50&gt;=BP45,"OK","NG"))</f>
        <v>対象外</v>
      </c>
      <c r="BV52" s="62" t="str">
        <f>IF(COUNTIF(K51:BP52,"NG")&gt;=1,"NG","OK")</f>
        <v>OK</v>
      </c>
    </row>
    <row r="53" spans="1:74" ht="14.25" hidden="1" customHeight="1" x14ac:dyDescent="0.45">
      <c r="A53" s="60"/>
      <c r="B53" s="98"/>
      <c r="C53" s="98"/>
      <c r="D53" s="98"/>
      <c r="E53" s="98"/>
      <c r="F53" s="98"/>
      <c r="G53" s="98"/>
      <c r="H53" s="94" t="e">
        <f>IF(AND(DAY(H45)&gt;=22,DAY(H45)&lt;=28,H46="土"),1,0)</f>
        <v>#VALUE!</v>
      </c>
      <c r="I53" s="98"/>
      <c r="J53" s="99"/>
      <c r="K53" s="99"/>
      <c r="L53" s="60"/>
      <c r="M53" s="98"/>
      <c r="N53" s="98"/>
      <c r="O53" s="98"/>
      <c r="P53" s="98"/>
      <c r="Q53" s="98"/>
      <c r="R53" s="98"/>
      <c r="S53" s="94" t="e">
        <f>IF(AND(DAY(S45)&gt;=22,DAY(S45)&lt;=28,S46="土"),1,0)</f>
        <v>#VALUE!</v>
      </c>
      <c r="T53" s="98"/>
      <c r="U53" s="99"/>
      <c r="V53" s="99"/>
      <c r="Y53" s="98"/>
      <c r="Z53" s="98"/>
      <c r="AA53" s="98"/>
      <c r="AB53" s="98"/>
      <c r="AC53" s="98"/>
      <c r="AD53" s="98"/>
      <c r="AE53" s="94" t="e">
        <f>IF(AND(DAY(AE45)&gt;=22,DAY(AE45)&lt;=28,AE46="土"),1,0)</f>
        <v>#VALUE!</v>
      </c>
      <c r="AF53" s="98"/>
      <c r="AG53" s="99"/>
      <c r="AH53" s="99"/>
      <c r="AJ53" s="98"/>
      <c r="AK53" s="98"/>
      <c r="AL53" s="98"/>
      <c r="AM53" s="98"/>
      <c r="AN53" s="98"/>
      <c r="AO53" s="98"/>
      <c r="AP53" s="94" t="e">
        <f>IF(AND(DAY(AP45)&gt;=22,DAY(AP45)&lt;=28,AP46="土"),1,0)</f>
        <v>#VALUE!</v>
      </c>
      <c r="AQ53" s="98"/>
      <c r="AR53" s="99"/>
      <c r="AS53" s="99"/>
      <c r="AV53" s="98"/>
      <c r="AW53" s="98"/>
      <c r="AX53" s="98"/>
      <c r="AY53" s="98"/>
      <c r="AZ53" s="98"/>
      <c r="BA53" s="98"/>
      <c r="BB53" s="94" t="e">
        <f>IF(AND(DAY(BB45)&gt;=22,DAY(BB45)&lt;=28,BB46="土"),1,0)</f>
        <v>#VALUE!</v>
      </c>
      <c r="BC53" s="98"/>
      <c r="BD53" s="99"/>
      <c r="BE53" s="99"/>
      <c r="BG53" s="98"/>
      <c r="BH53" s="98"/>
      <c r="BI53" s="98"/>
      <c r="BJ53" s="98"/>
      <c r="BK53" s="98"/>
      <c r="BL53" s="98"/>
      <c r="BM53" s="94" t="e">
        <f>IF(AND(DAY(BM45)&gt;=22,DAY(BM45)&lt;=28,BM46="土"),1,0)</f>
        <v>#VALUE!</v>
      </c>
      <c r="BN53" s="98"/>
      <c r="BO53" s="99"/>
      <c r="BP53" s="99"/>
      <c r="BU53" s="62">
        <f t="shared" si="12"/>
        <v>0</v>
      </c>
      <c r="BV53" s="62" t="str">
        <f t="shared" si="11"/>
        <v>OK</v>
      </c>
    </row>
    <row r="54" spans="1:74" ht="14.25" hidden="1" customHeight="1" x14ac:dyDescent="0.45">
      <c r="A54" s="60"/>
      <c r="B54" s="98"/>
      <c r="C54" s="98"/>
      <c r="D54" s="98"/>
      <c r="E54" s="98"/>
      <c r="F54" s="98"/>
      <c r="G54" s="98"/>
      <c r="H54" s="94" t="e">
        <f>IF(AND(DAY(H45)&gt;=22,DAY(H45)&lt;=28,H46="土",OR(H51="休",H51="雨")),1,0)</f>
        <v>#VALUE!</v>
      </c>
      <c r="I54" s="98"/>
      <c r="J54" s="99"/>
      <c r="K54" s="99"/>
      <c r="L54" s="60"/>
      <c r="M54" s="98"/>
      <c r="N54" s="98"/>
      <c r="O54" s="98"/>
      <c r="P54" s="98"/>
      <c r="Q54" s="98"/>
      <c r="R54" s="98"/>
      <c r="S54" s="94" t="e">
        <f>IF(AND(DAY(S45)&gt;=22,DAY(S45)&lt;=28,S46="土",OR(S51="休",S51="雨")),1,0)</f>
        <v>#VALUE!</v>
      </c>
      <c r="T54" s="98"/>
      <c r="U54" s="99"/>
      <c r="V54" s="99"/>
      <c r="Y54" s="98"/>
      <c r="Z54" s="98"/>
      <c r="AA54" s="98"/>
      <c r="AB54" s="98"/>
      <c r="AC54" s="98"/>
      <c r="AD54" s="98"/>
      <c r="AE54" s="94" t="e">
        <f>IF(AND(DAY(AE45)&gt;=22,DAY(AE45)&lt;=28,AE46="土",OR(AE51="休",AE51="雨")),1,0)</f>
        <v>#VALUE!</v>
      </c>
      <c r="AF54" s="98"/>
      <c r="AG54" s="99"/>
      <c r="AH54" s="99"/>
      <c r="AJ54" s="98"/>
      <c r="AK54" s="98"/>
      <c r="AL54" s="98"/>
      <c r="AM54" s="98"/>
      <c r="AN54" s="98"/>
      <c r="AO54" s="98"/>
      <c r="AP54" s="94" t="e">
        <f>IF(AND(DAY(AP45)&gt;=22,DAY(AP45)&lt;=28,AP46="土",OR(AP51="休",AP51="雨")),1,0)</f>
        <v>#VALUE!</v>
      </c>
      <c r="AQ54" s="98"/>
      <c r="AR54" s="99"/>
      <c r="AS54" s="99"/>
      <c r="AV54" s="98"/>
      <c r="AW54" s="98"/>
      <c r="AX54" s="98"/>
      <c r="AY54" s="98"/>
      <c r="AZ54" s="98"/>
      <c r="BA54" s="98"/>
      <c r="BB54" s="94" t="e">
        <f>IF(AND(DAY(BB45)&gt;=22,DAY(BB45)&lt;=28,BB46="土",OR(BB51="休",BB51="雨")),1,0)</f>
        <v>#VALUE!</v>
      </c>
      <c r="BC54" s="98"/>
      <c r="BD54" s="99"/>
      <c r="BE54" s="99"/>
      <c r="BG54" s="98"/>
      <c r="BH54" s="98"/>
      <c r="BI54" s="98"/>
      <c r="BJ54" s="98"/>
      <c r="BK54" s="98"/>
      <c r="BL54" s="98"/>
      <c r="BM54" s="94" t="e">
        <f>IF(AND(DAY(BM45)&gt;=22,DAY(BM45)&lt;=28,BM46="土",OR(BM51="休",BM51="雨")),1,0)</f>
        <v>#VALUE!</v>
      </c>
      <c r="BN54" s="98"/>
      <c r="BO54" s="99"/>
      <c r="BP54" s="99"/>
      <c r="BU54" s="62">
        <f t="shared" si="12"/>
        <v>0</v>
      </c>
      <c r="BV54" s="62" t="str">
        <f t="shared" si="11"/>
        <v>OK</v>
      </c>
    </row>
    <row r="55" spans="1:74" ht="14.25" hidden="1" customHeight="1" x14ac:dyDescent="0.45">
      <c r="A55" s="60"/>
      <c r="B55" s="98"/>
      <c r="C55" s="98"/>
      <c r="D55" s="98"/>
      <c r="E55" s="98"/>
      <c r="F55" s="98"/>
      <c r="G55" s="98"/>
      <c r="H55" s="94" t="e">
        <f>IF(AND(DAY(H45)&gt;=8,DAY(H45)&lt;=14,H46="土"),1,0)</f>
        <v>#VALUE!</v>
      </c>
      <c r="I55" s="98"/>
      <c r="J55" s="99"/>
      <c r="K55" s="99"/>
      <c r="L55" s="60"/>
      <c r="M55" s="98"/>
      <c r="N55" s="98"/>
      <c r="O55" s="98"/>
      <c r="P55" s="98"/>
      <c r="Q55" s="98"/>
      <c r="R55" s="98"/>
      <c r="S55" s="94" t="e">
        <f>IF(AND(DAY(S45)&gt;=8,DAY(S45)&lt;=14,S46="土"),1,0)</f>
        <v>#VALUE!</v>
      </c>
      <c r="T55" s="98"/>
      <c r="U55" s="99"/>
      <c r="V55" s="99"/>
      <c r="Y55" s="98"/>
      <c r="Z55" s="98"/>
      <c r="AA55" s="98"/>
      <c r="AB55" s="98"/>
      <c r="AC55" s="98"/>
      <c r="AD55" s="98"/>
      <c r="AE55" s="94" t="e">
        <f>IF(AND(DAY(AE45)&gt;=8,DAY(AE45)&lt;=14,AE46="土"),1,0)</f>
        <v>#VALUE!</v>
      </c>
      <c r="AF55" s="98"/>
      <c r="AG55" s="99"/>
      <c r="AH55" s="99"/>
      <c r="AJ55" s="98"/>
      <c r="AK55" s="98"/>
      <c r="AL55" s="98"/>
      <c r="AM55" s="98"/>
      <c r="AN55" s="98"/>
      <c r="AO55" s="98"/>
      <c r="AP55" s="94" t="e">
        <f>IF(AND(DAY(AP45)&gt;=8,DAY(AP45)&lt;=14,AP46="土"),1,0)</f>
        <v>#VALUE!</v>
      </c>
      <c r="AQ55" s="98"/>
      <c r="AR55" s="99"/>
      <c r="AS55" s="99"/>
      <c r="AV55" s="98"/>
      <c r="AW55" s="98"/>
      <c r="AX55" s="98"/>
      <c r="AY55" s="98"/>
      <c r="AZ55" s="98"/>
      <c r="BA55" s="98"/>
      <c r="BB55" s="94" t="e">
        <f>IF(AND(DAY(BB45)&gt;=8,DAY(BB45)&lt;=14,BB46="土"),1,0)</f>
        <v>#VALUE!</v>
      </c>
      <c r="BC55" s="98"/>
      <c r="BD55" s="99"/>
      <c r="BE55" s="99"/>
      <c r="BG55" s="98"/>
      <c r="BH55" s="98"/>
      <c r="BI55" s="98"/>
      <c r="BJ55" s="98"/>
      <c r="BK55" s="98"/>
      <c r="BL55" s="98"/>
      <c r="BM55" s="94" t="e">
        <f>IF(AND(DAY(BM45)&gt;=8,DAY(BM45)&lt;=14,BM46="土"),1,0)</f>
        <v>#VALUE!</v>
      </c>
      <c r="BN55" s="98"/>
      <c r="BO55" s="99"/>
      <c r="BP55" s="99"/>
      <c r="BU55" s="62">
        <f t="shared" si="12"/>
        <v>0</v>
      </c>
      <c r="BV55" s="62" t="str">
        <f t="shared" si="11"/>
        <v>OK</v>
      </c>
    </row>
    <row r="56" spans="1:74" ht="14.25" hidden="1" customHeight="1" x14ac:dyDescent="0.45">
      <c r="A56" s="60"/>
      <c r="B56" s="98"/>
      <c r="C56" s="98"/>
      <c r="D56" s="98"/>
      <c r="E56" s="98"/>
      <c r="F56" s="98"/>
      <c r="G56" s="98"/>
      <c r="H56" s="94" t="e">
        <f>IF(AND(DAY(H45)&gt;=8,DAY(H45)&lt;=14,H46="土",OR(H51="休",H51="雨")),1,0)</f>
        <v>#VALUE!</v>
      </c>
      <c r="I56" s="98"/>
      <c r="J56" s="99"/>
      <c r="K56" s="99"/>
      <c r="L56" s="60"/>
      <c r="M56" s="98"/>
      <c r="N56" s="98"/>
      <c r="O56" s="98"/>
      <c r="P56" s="98"/>
      <c r="Q56" s="98"/>
      <c r="R56" s="98"/>
      <c r="S56" s="94" t="e">
        <f>IF(AND(DAY(S45)&gt;=8,DAY(S45)&lt;=14,S46="土",OR(S51="休",S51="雨")),1,0)</f>
        <v>#VALUE!</v>
      </c>
      <c r="T56" s="98"/>
      <c r="U56" s="99"/>
      <c r="V56" s="99"/>
      <c r="Y56" s="98"/>
      <c r="Z56" s="98"/>
      <c r="AA56" s="98"/>
      <c r="AB56" s="98"/>
      <c r="AC56" s="98"/>
      <c r="AD56" s="98"/>
      <c r="AE56" s="94" t="e">
        <f>IF(AND(DAY(AE45)&gt;=8,DAY(AE45)&lt;=14,AE46="土",OR(AE51="休",AE51="雨")),1,0)</f>
        <v>#VALUE!</v>
      </c>
      <c r="AF56" s="98"/>
      <c r="AG56" s="99"/>
      <c r="AH56" s="99"/>
      <c r="AJ56" s="98"/>
      <c r="AK56" s="98"/>
      <c r="AL56" s="98"/>
      <c r="AM56" s="98"/>
      <c r="AN56" s="98"/>
      <c r="AO56" s="98"/>
      <c r="AP56" s="94" t="e">
        <f>IF(AND(DAY(AP45)&gt;=8,DAY(AP45)&lt;=14,AP46="土",OR(AP51="休",AP51="雨")),1,0)</f>
        <v>#VALUE!</v>
      </c>
      <c r="AQ56" s="98"/>
      <c r="AR56" s="99"/>
      <c r="AS56" s="99"/>
      <c r="AV56" s="98"/>
      <c r="AW56" s="98"/>
      <c r="AX56" s="98"/>
      <c r="AY56" s="98"/>
      <c r="AZ56" s="98"/>
      <c r="BA56" s="98"/>
      <c r="BB56" s="94" t="e">
        <f>IF(AND(DAY(BB45)&gt;=8,DAY(BB45)&lt;=14,BB46="土",OR(BB51="休",BB51="雨")),1,0)</f>
        <v>#VALUE!</v>
      </c>
      <c r="BC56" s="98"/>
      <c r="BD56" s="99"/>
      <c r="BE56" s="99"/>
      <c r="BG56" s="98"/>
      <c r="BH56" s="98"/>
      <c r="BI56" s="98"/>
      <c r="BJ56" s="98"/>
      <c r="BK56" s="98"/>
      <c r="BL56" s="98"/>
      <c r="BM56" s="94" t="e">
        <f>IF(AND(DAY(BM45)&gt;=8,DAY(BM45)&lt;=14,BM46="土",OR(BM51="休",BM51="雨")),1,0)</f>
        <v>#VALUE!</v>
      </c>
      <c r="BN56" s="98"/>
      <c r="BO56" s="99"/>
      <c r="BP56" s="99"/>
      <c r="BU56" s="62">
        <f t="shared" si="12"/>
        <v>0</v>
      </c>
      <c r="BV56" s="62" t="str">
        <f t="shared" si="11"/>
        <v>OK</v>
      </c>
    </row>
    <row r="57" spans="1:74" ht="14.25" customHeight="1" x14ac:dyDescent="0.45">
      <c r="A57" s="60"/>
      <c r="B57" s="98"/>
      <c r="C57" s="98"/>
      <c r="D57" s="98"/>
      <c r="E57" s="98"/>
      <c r="F57" s="98"/>
      <c r="G57" s="98"/>
      <c r="H57" s="98"/>
      <c r="I57" s="98"/>
      <c r="J57" s="99"/>
      <c r="K57" s="99"/>
      <c r="L57" s="60"/>
      <c r="M57" s="98"/>
      <c r="N57" s="98"/>
      <c r="O57" s="98"/>
      <c r="P57" s="98"/>
      <c r="Q57" s="98"/>
      <c r="R57" s="98"/>
      <c r="S57" s="98"/>
      <c r="T57" s="98"/>
      <c r="U57" s="99"/>
      <c r="V57" s="99"/>
      <c r="Y57" s="98"/>
      <c r="Z57" s="98"/>
      <c r="AA57" s="98"/>
      <c r="AB57" s="98"/>
      <c r="AC57" s="98"/>
      <c r="AD57" s="98"/>
      <c r="AE57" s="98"/>
      <c r="AF57" s="98"/>
      <c r="AG57" s="99"/>
      <c r="AH57" s="99"/>
      <c r="AJ57" s="98"/>
      <c r="AK57" s="98"/>
      <c r="AL57" s="98"/>
      <c r="AM57" s="98"/>
      <c r="AN57" s="98"/>
      <c r="AO57" s="98"/>
      <c r="AP57" s="98"/>
      <c r="AQ57" s="98"/>
      <c r="AR57" s="99"/>
      <c r="AS57" s="99"/>
      <c r="AV57" s="98"/>
      <c r="AW57" s="98"/>
      <c r="AX57" s="98"/>
      <c r="AY57" s="98"/>
      <c r="AZ57" s="98"/>
      <c r="BA57" s="98"/>
      <c r="BB57" s="98"/>
      <c r="BC57" s="98"/>
      <c r="BD57" s="99"/>
      <c r="BE57" s="99"/>
      <c r="BG57" s="98"/>
      <c r="BH57" s="98"/>
      <c r="BI57" s="98"/>
      <c r="BJ57" s="98"/>
      <c r="BK57" s="98"/>
      <c r="BL57" s="98"/>
      <c r="BM57" s="98"/>
      <c r="BN57" s="98"/>
      <c r="BO57" s="99"/>
      <c r="BP57" s="99"/>
    </row>
    <row r="58" spans="1:74" ht="14.25" customHeight="1" x14ac:dyDescent="0.4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</row>
    <row r="59" spans="1:74" ht="14.25" hidden="1" customHeight="1" x14ac:dyDescent="0.45">
      <c r="A59" s="60"/>
      <c r="B59" s="60"/>
      <c r="C59" s="75">
        <f>YEAR(I43+1)</f>
        <v>1900</v>
      </c>
      <c r="D59" s="75">
        <f>MONTH(I43+1)</f>
        <v>1</v>
      </c>
      <c r="E59" s="75">
        <f>DAY(I43+1)</f>
        <v>16</v>
      </c>
      <c r="F59" s="75"/>
      <c r="G59" s="75"/>
      <c r="H59" s="75"/>
      <c r="I59" s="75"/>
      <c r="J59" s="60"/>
      <c r="K59" s="60"/>
      <c r="L59" s="60"/>
      <c r="M59" s="60"/>
      <c r="N59" s="75">
        <f>YEAR(T43+1)</f>
        <v>1900</v>
      </c>
      <c r="O59" s="75">
        <f>MONTH(T43+1)</f>
        <v>3</v>
      </c>
      <c r="P59" s="75">
        <f>DAY(T43+1)</f>
        <v>12</v>
      </c>
      <c r="Q59" s="75"/>
      <c r="R59" s="75"/>
      <c r="S59" s="75"/>
      <c r="T59" s="75"/>
      <c r="U59" s="60"/>
      <c r="V59" s="60"/>
      <c r="Y59" s="60"/>
      <c r="Z59" s="75">
        <f>YEAR(AF43+1)</f>
        <v>1900</v>
      </c>
      <c r="AA59" s="75">
        <f>MONTH(AF43+1)</f>
        <v>5</v>
      </c>
      <c r="AB59" s="75">
        <f>DAY(AF43+1)</f>
        <v>7</v>
      </c>
      <c r="AC59" s="75"/>
      <c r="AD59" s="75"/>
      <c r="AE59" s="75"/>
      <c r="AF59" s="75"/>
      <c r="AG59" s="60"/>
      <c r="AH59" s="60"/>
      <c r="AJ59" s="60"/>
      <c r="AK59" s="75">
        <f>YEAR(AQ43+1)</f>
        <v>1900</v>
      </c>
      <c r="AL59" s="75">
        <f>MONTH(AQ43+1)</f>
        <v>7</v>
      </c>
      <c r="AM59" s="75">
        <f>DAY(AQ43+1)</f>
        <v>2</v>
      </c>
      <c r="AN59" s="75"/>
      <c r="AO59" s="75"/>
      <c r="AP59" s="75"/>
      <c r="AQ59" s="75"/>
      <c r="AR59" s="60"/>
      <c r="AS59" s="60"/>
      <c r="AV59" s="60"/>
      <c r="AW59" s="75">
        <f>YEAR(BC43+1)</f>
        <v>1900</v>
      </c>
      <c r="AX59" s="75">
        <f>MONTH(BC43+1)</f>
        <v>8</v>
      </c>
      <c r="AY59" s="75">
        <f>DAY(BC43+1)</f>
        <v>27</v>
      </c>
      <c r="AZ59" s="75"/>
      <c r="BA59" s="75"/>
      <c r="BB59" s="75"/>
      <c r="BC59" s="75"/>
      <c r="BD59" s="60"/>
      <c r="BE59" s="60"/>
      <c r="BG59" s="60"/>
      <c r="BH59" s="75">
        <f>YEAR(BN43+1)</f>
        <v>1900</v>
      </c>
      <c r="BI59" s="75">
        <f>MONTH(BN43+1)</f>
        <v>10</v>
      </c>
      <c r="BJ59" s="75">
        <f>DAY(BN43+1)</f>
        <v>22</v>
      </c>
      <c r="BK59" s="75"/>
      <c r="BL59" s="75"/>
      <c r="BM59" s="75"/>
      <c r="BN59" s="75"/>
      <c r="BO59" s="60"/>
      <c r="BP59" s="60"/>
    </row>
    <row r="60" spans="1:74" ht="14.25" hidden="1" customHeight="1" x14ac:dyDescent="0.45">
      <c r="A60" s="60"/>
      <c r="B60" s="60"/>
      <c r="C60" s="76">
        <f>I43+1</f>
        <v>16</v>
      </c>
      <c r="D60" s="76">
        <f>C60+1</f>
        <v>17</v>
      </c>
      <c r="E60" s="76">
        <f t="shared" ref="E60:I60" si="37">D60+1</f>
        <v>18</v>
      </c>
      <c r="F60" s="76">
        <f t="shared" si="37"/>
        <v>19</v>
      </c>
      <c r="G60" s="76">
        <f t="shared" si="37"/>
        <v>20</v>
      </c>
      <c r="H60" s="76">
        <f t="shared" si="37"/>
        <v>21</v>
      </c>
      <c r="I60" s="76">
        <f t="shared" si="37"/>
        <v>22</v>
      </c>
      <c r="J60" s="60"/>
      <c r="K60" s="60"/>
      <c r="L60" s="60"/>
      <c r="M60" s="60"/>
      <c r="N60" s="76">
        <f>T43+1</f>
        <v>72</v>
      </c>
      <c r="O60" s="76">
        <f t="shared" ref="O60:T60" si="38">N60+1</f>
        <v>73</v>
      </c>
      <c r="P60" s="76">
        <f t="shared" si="38"/>
        <v>74</v>
      </c>
      <c r="Q60" s="76">
        <f t="shared" si="38"/>
        <v>75</v>
      </c>
      <c r="R60" s="76">
        <f t="shared" si="38"/>
        <v>76</v>
      </c>
      <c r="S60" s="76">
        <f t="shared" si="38"/>
        <v>77</v>
      </c>
      <c r="T60" s="76">
        <f t="shared" si="38"/>
        <v>78</v>
      </c>
      <c r="U60" s="60"/>
      <c r="V60" s="60"/>
      <c r="Y60" s="60"/>
      <c r="Z60" s="76">
        <f>AF43+1</f>
        <v>128</v>
      </c>
      <c r="AA60" s="76">
        <f t="shared" ref="AA60:AF60" si="39">Z60+1</f>
        <v>129</v>
      </c>
      <c r="AB60" s="76">
        <f t="shared" si="39"/>
        <v>130</v>
      </c>
      <c r="AC60" s="76">
        <f t="shared" si="39"/>
        <v>131</v>
      </c>
      <c r="AD60" s="76">
        <f t="shared" si="39"/>
        <v>132</v>
      </c>
      <c r="AE60" s="76">
        <f t="shared" si="39"/>
        <v>133</v>
      </c>
      <c r="AF60" s="76">
        <f t="shared" si="39"/>
        <v>134</v>
      </c>
      <c r="AG60" s="60"/>
      <c r="AH60" s="60"/>
      <c r="AJ60" s="60"/>
      <c r="AK60" s="76">
        <f>AQ43+1</f>
        <v>184</v>
      </c>
      <c r="AL60" s="76">
        <f t="shared" ref="AL60:AQ60" si="40">AK60+1</f>
        <v>185</v>
      </c>
      <c r="AM60" s="76">
        <f t="shared" si="40"/>
        <v>186</v>
      </c>
      <c r="AN60" s="76">
        <f t="shared" si="40"/>
        <v>187</v>
      </c>
      <c r="AO60" s="76">
        <f t="shared" si="40"/>
        <v>188</v>
      </c>
      <c r="AP60" s="76">
        <f t="shared" si="40"/>
        <v>189</v>
      </c>
      <c r="AQ60" s="76">
        <f t="shared" si="40"/>
        <v>190</v>
      </c>
      <c r="AR60" s="60"/>
      <c r="AS60" s="60"/>
      <c r="AV60" s="60"/>
      <c r="AW60" s="76">
        <f>BC43+1</f>
        <v>240</v>
      </c>
      <c r="AX60" s="76">
        <f t="shared" ref="AX60:BC60" si="41">AW60+1</f>
        <v>241</v>
      </c>
      <c r="AY60" s="76">
        <f t="shared" si="41"/>
        <v>242</v>
      </c>
      <c r="AZ60" s="76">
        <f t="shared" si="41"/>
        <v>243</v>
      </c>
      <c r="BA60" s="76">
        <f t="shared" si="41"/>
        <v>244</v>
      </c>
      <c r="BB60" s="76">
        <f t="shared" si="41"/>
        <v>245</v>
      </c>
      <c r="BC60" s="76">
        <f t="shared" si="41"/>
        <v>246</v>
      </c>
      <c r="BD60" s="60"/>
      <c r="BE60" s="60"/>
      <c r="BG60" s="60"/>
      <c r="BH60" s="76">
        <f>BN43+1</f>
        <v>296</v>
      </c>
      <c r="BI60" s="76">
        <f t="shared" ref="BI60:BN60" si="42">BH60+1</f>
        <v>297</v>
      </c>
      <c r="BJ60" s="76">
        <f t="shared" si="42"/>
        <v>298</v>
      </c>
      <c r="BK60" s="76">
        <f t="shared" si="42"/>
        <v>299</v>
      </c>
      <c r="BL60" s="76">
        <f t="shared" si="42"/>
        <v>300</v>
      </c>
      <c r="BM60" s="76">
        <f t="shared" si="42"/>
        <v>301</v>
      </c>
      <c r="BN60" s="76">
        <f t="shared" si="42"/>
        <v>302</v>
      </c>
      <c r="BO60" s="60"/>
      <c r="BP60" s="60"/>
    </row>
    <row r="61" spans="1:74" ht="14.25" customHeight="1" x14ac:dyDescent="0.45">
      <c r="A61" s="60"/>
      <c r="B61" s="77" t="s">
        <v>16</v>
      </c>
      <c r="C61" s="78">
        <f>DATE($C59,$D59,1)</f>
        <v>1</v>
      </c>
      <c r="D61" s="79"/>
      <c r="E61" s="79"/>
      <c r="F61" s="79"/>
      <c r="G61" s="79"/>
      <c r="H61" s="79"/>
      <c r="I61" s="79"/>
      <c r="J61" s="79"/>
      <c r="K61" s="80"/>
      <c r="L61" s="60"/>
      <c r="M61" s="77" t="s">
        <v>16</v>
      </c>
      <c r="N61" s="78">
        <f>DATE($N59,$O59,1)</f>
        <v>61</v>
      </c>
      <c r="O61" s="79"/>
      <c r="P61" s="79"/>
      <c r="Q61" s="79"/>
      <c r="R61" s="79"/>
      <c r="S61" s="79"/>
      <c r="T61" s="79"/>
      <c r="U61" s="79"/>
      <c r="V61" s="80"/>
      <c r="Y61" s="77" t="s">
        <v>16</v>
      </c>
      <c r="Z61" s="78">
        <f>DATE($N59,$O59,1)</f>
        <v>61</v>
      </c>
      <c r="AA61" s="79"/>
      <c r="AB61" s="79"/>
      <c r="AC61" s="79"/>
      <c r="AD61" s="79"/>
      <c r="AE61" s="79"/>
      <c r="AF61" s="79"/>
      <c r="AG61" s="79"/>
      <c r="AH61" s="80"/>
      <c r="AJ61" s="77" t="s">
        <v>16</v>
      </c>
      <c r="AK61" s="78">
        <f>DATE($AK59,$AL59,1)</f>
        <v>183</v>
      </c>
      <c r="AL61" s="79"/>
      <c r="AM61" s="79"/>
      <c r="AN61" s="79"/>
      <c r="AO61" s="79"/>
      <c r="AP61" s="79"/>
      <c r="AQ61" s="79"/>
      <c r="AR61" s="79"/>
      <c r="AS61" s="80"/>
      <c r="AV61" s="77" t="s">
        <v>16</v>
      </c>
      <c r="AW61" s="78">
        <f>DATE($AW59,$AX59,1)</f>
        <v>214</v>
      </c>
      <c r="AX61" s="79"/>
      <c r="AY61" s="79"/>
      <c r="AZ61" s="79"/>
      <c r="BA61" s="79"/>
      <c r="BB61" s="79"/>
      <c r="BC61" s="79"/>
      <c r="BD61" s="79"/>
      <c r="BE61" s="80"/>
      <c r="BG61" s="77" t="s">
        <v>16</v>
      </c>
      <c r="BH61" s="78">
        <f>DATE($BH59,$BI59,1)</f>
        <v>275</v>
      </c>
      <c r="BI61" s="79"/>
      <c r="BJ61" s="79"/>
      <c r="BK61" s="79"/>
      <c r="BL61" s="79"/>
      <c r="BM61" s="79"/>
      <c r="BN61" s="79"/>
      <c r="BO61" s="79"/>
      <c r="BP61" s="80"/>
    </row>
    <row r="62" spans="1:74" ht="14.25" customHeight="1" x14ac:dyDescent="0.45">
      <c r="A62" s="60"/>
      <c r="B62" s="81" t="s">
        <v>41</v>
      </c>
      <c r="C62" s="82" t="str">
        <f>IF(I43&lt;$G$5,I45+1,"")</f>
        <v/>
      </c>
      <c r="D62" s="83" t="str">
        <f t="shared" ref="D62:I62" si="43">IF(C60&lt;$G$5,C62+1,"")</f>
        <v/>
      </c>
      <c r="E62" s="83" t="str">
        <f t="shared" si="43"/>
        <v/>
      </c>
      <c r="F62" s="83" t="str">
        <f t="shared" si="43"/>
        <v/>
      </c>
      <c r="G62" s="83" t="str">
        <f t="shared" si="43"/>
        <v/>
      </c>
      <c r="H62" s="83" t="str">
        <f t="shared" si="43"/>
        <v/>
      </c>
      <c r="I62" s="83" t="str">
        <f t="shared" si="43"/>
        <v/>
      </c>
      <c r="J62" s="84" t="s">
        <v>18</v>
      </c>
      <c r="K62" s="85">
        <f>COUNTIFS(C63:I63,"土",C64:I64,"")+COUNTIFS(C63:I63,"日",C64:I64,"")</f>
        <v>0</v>
      </c>
      <c r="L62" s="60"/>
      <c r="M62" s="81" t="s">
        <v>41</v>
      </c>
      <c r="N62" s="82" t="str">
        <f>IF(T43&lt;$G$5,T45+1,"")</f>
        <v/>
      </c>
      <c r="O62" s="83" t="str">
        <f t="shared" ref="O62:T62" si="44">IF(N60&lt;$G$5,N62+1,"")</f>
        <v/>
      </c>
      <c r="P62" s="83" t="str">
        <f t="shared" si="44"/>
        <v/>
      </c>
      <c r="Q62" s="83" t="str">
        <f t="shared" si="44"/>
        <v/>
      </c>
      <c r="R62" s="83" t="str">
        <f t="shared" si="44"/>
        <v/>
      </c>
      <c r="S62" s="83" t="str">
        <f t="shared" si="44"/>
        <v/>
      </c>
      <c r="T62" s="83" t="str">
        <f t="shared" si="44"/>
        <v/>
      </c>
      <c r="U62" s="84" t="s">
        <v>18</v>
      </c>
      <c r="V62" s="85">
        <f>COUNTIFS(N63:T63,"土",N64:T64,"")+COUNTIFS(N63:T63,"日",N64:T64,"")</f>
        <v>0</v>
      </c>
      <c r="Y62" s="81" t="s">
        <v>41</v>
      </c>
      <c r="Z62" s="82" t="str">
        <f>IF(AF43&lt;$G$5,AF45+1,"")</f>
        <v/>
      </c>
      <c r="AA62" s="83" t="str">
        <f t="shared" ref="AA62:AF62" si="45">IF(Z60&lt;$G$5,Z62+1,"")</f>
        <v/>
      </c>
      <c r="AB62" s="83" t="str">
        <f t="shared" si="45"/>
        <v/>
      </c>
      <c r="AC62" s="83" t="str">
        <f t="shared" si="45"/>
        <v/>
      </c>
      <c r="AD62" s="83" t="str">
        <f t="shared" si="45"/>
        <v/>
      </c>
      <c r="AE62" s="83" t="str">
        <f t="shared" si="45"/>
        <v/>
      </c>
      <c r="AF62" s="83" t="str">
        <f t="shared" si="45"/>
        <v/>
      </c>
      <c r="AG62" s="84" t="s">
        <v>18</v>
      </c>
      <c r="AH62" s="85">
        <f>COUNTIFS(Z63:AF63,"土",Z64:AF64,"")+COUNTIFS(Z63:AF63,"日",Z64:AF64,"")</f>
        <v>0</v>
      </c>
      <c r="AJ62" s="81" t="s">
        <v>41</v>
      </c>
      <c r="AK62" s="82" t="str">
        <f>IF(AQ43&lt;$G$5,AQ45+1,"")</f>
        <v/>
      </c>
      <c r="AL62" s="83" t="str">
        <f t="shared" ref="AL62:AQ62" si="46">IF(AK60&lt;$G$5,AK62+1,"")</f>
        <v/>
      </c>
      <c r="AM62" s="83" t="str">
        <f t="shared" si="46"/>
        <v/>
      </c>
      <c r="AN62" s="83" t="str">
        <f t="shared" si="46"/>
        <v/>
      </c>
      <c r="AO62" s="83" t="str">
        <f t="shared" si="46"/>
        <v/>
      </c>
      <c r="AP62" s="83" t="str">
        <f t="shared" si="46"/>
        <v/>
      </c>
      <c r="AQ62" s="83" t="str">
        <f t="shared" si="46"/>
        <v/>
      </c>
      <c r="AR62" s="84" t="s">
        <v>18</v>
      </c>
      <c r="AS62" s="85">
        <f>COUNTIFS(AK63:AQ63,"土",AK64:AQ64,"")+COUNTIFS(AK63:AQ63,"日",AK64:AQ64,"")</f>
        <v>0</v>
      </c>
      <c r="AV62" s="81" t="s">
        <v>41</v>
      </c>
      <c r="AW62" s="82" t="str">
        <f>IF(BC43&lt;$G$5,BC45+1,"")</f>
        <v/>
      </c>
      <c r="AX62" s="83" t="str">
        <f t="shared" ref="AX62:BC62" si="47">IF(AW60&lt;$G$5,AW62+1,"")</f>
        <v/>
      </c>
      <c r="AY62" s="83" t="str">
        <f t="shared" si="47"/>
        <v/>
      </c>
      <c r="AZ62" s="83" t="str">
        <f t="shared" si="47"/>
        <v/>
      </c>
      <c r="BA62" s="83" t="str">
        <f t="shared" si="47"/>
        <v/>
      </c>
      <c r="BB62" s="83" t="str">
        <f t="shared" si="47"/>
        <v/>
      </c>
      <c r="BC62" s="83" t="str">
        <f t="shared" si="47"/>
        <v/>
      </c>
      <c r="BD62" s="84" t="s">
        <v>18</v>
      </c>
      <c r="BE62" s="85">
        <f>COUNTIFS(AW63:BC63,"土",AW64:BC64,"")+COUNTIFS(AW63:BC63,"日",AW64:BC64,"")</f>
        <v>0</v>
      </c>
      <c r="BG62" s="81" t="s">
        <v>41</v>
      </c>
      <c r="BH62" s="82" t="str">
        <f>IF(BN43&lt;$G$5,BN45+1,"")</f>
        <v/>
      </c>
      <c r="BI62" s="83" t="str">
        <f t="shared" ref="BI62:BN62" si="48">IF(BH60&lt;$G$5,BH62+1,"")</f>
        <v/>
      </c>
      <c r="BJ62" s="83" t="str">
        <f t="shared" si="48"/>
        <v/>
      </c>
      <c r="BK62" s="83" t="str">
        <f t="shared" si="48"/>
        <v/>
      </c>
      <c r="BL62" s="83" t="str">
        <f t="shared" si="48"/>
        <v/>
      </c>
      <c r="BM62" s="83" t="str">
        <f t="shared" si="48"/>
        <v/>
      </c>
      <c r="BN62" s="83" t="str">
        <f t="shared" si="48"/>
        <v/>
      </c>
      <c r="BO62" s="84" t="s">
        <v>18</v>
      </c>
      <c r="BP62" s="85">
        <f>COUNTIFS(BH63:BN63,"土",BH64:BN64,"")+COUNTIFS(BH63:BN63,"日",BH64:BN64,"")</f>
        <v>0</v>
      </c>
    </row>
    <row r="63" spans="1:74" ht="14.25" customHeight="1" x14ac:dyDescent="0.45">
      <c r="A63" s="60"/>
      <c r="B63" s="81" t="s">
        <v>19</v>
      </c>
      <c r="C63" s="86" t="str">
        <f>IF(C62="","","月")</f>
        <v/>
      </c>
      <c r="D63" s="86" t="str">
        <f>IF(D62="","","火")</f>
        <v/>
      </c>
      <c r="E63" s="86" t="str">
        <f>IF(E62="","","水")</f>
        <v/>
      </c>
      <c r="F63" s="86" t="str">
        <f>IF(F62="","","木")</f>
        <v/>
      </c>
      <c r="G63" s="86" t="str">
        <f>IF(G62="","","金")</f>
        <v/>
      </c>
      <c r="H63" s="86" t="str">
        <f>IF(H62="","","土")</f>
        <v/>
      </c>
      <c r="I63" s="86" t="str">
        <f>IF(I62="","","日")</f>
        <v/>
      </c>
      <c r="J63" s="87" t="s">
        <v>42</v>
      </c>
      <c r="K63" s="88">
        <f>COUNTIF(C64:I64,"夏休")+COUNTIF(C64:I64,"冬休")+COUNTIF(C64:I64,"中止")+COUNTIF(C64:I64,"制作中")</f>
        <v>0</v>
      </c>
      <c r="L63" s="60"/>
      <c r="M63" s="81" t="s">
        <v>19</v>
      </c>
      <c r="N63" s="86" t="str">
        <f>IF(N62="","","月")</f>
        <v/>
      </c>
      <c r="O63" s="86" t="str">
        <f>IF(O62="","","火")</f>
        <v/>
      </c>
      <c r="P63" s="86" t="str">
        <f>IF(P62="","","水")</f>
        <v/>
      </c>
      <c r="Q63" s="86" t="str">
        <f>IF(Q62="","","木")</f>
        <v/>
      </c>
      <c r="R63" s="86" t="str">
        <f>IF(R62="","","金")</f>
        <v/>
      </c>
      <c r="S63" s="86" t="str">
        <f>IF(S62="","","土")</f>
        <v/>
      </c>
      <c r="T63" s="86" t="str">
        <f>IF(T62="","","日")</f>
        <v/>
      </c>
      <c r="U63" s="87" t="s">
        <v>42</v>
      </c>
      <c r="V63" s="88">
        <f>COUNTIF(N64:T64,"夏休")+COUNTIF(N64:T64,"冬休")+COUNTIF(N64:T64,"中止")+COUNTIF(N64:T64,"制作中")</f>
        <v>0</v>
      </c>
      <c r="Y63" s="81" t="s">
        <v>19</v>
      </c>
      <c r="Z63" s="86" t="str">
        <f>IF(Z62="","","月")</f>
        <v/>
      </c>
      <c r="AA63" s="86" t="str">
        <f>IF(AA62="","","火")</f>
        <v/>
      </c>
      <c r="AB63" s="86" t="str">
        <f>IF(AB62="","","水")</f>
        <v/>
      </c>
      <c r="AC63" s="86" t="str">
        <f>IF(AC62="","","木")</f>
        <v/>
      </c>
      <c r="AD63" s="86" t="str">
        <f>IF(AD62="","","金")</f>
        <v/>
      </c>
      <c r="AE63" s="86" t="str">
        <f>IF(AE62="","","土")</f>
        <v/>
      </c>
      <c r="AF63" s="86" t="str">
        <f>IF(AF62="","","日")</f>
        <v/>
      </c>
      <c r="AG63" s="87" t="s">
        <v>42</v>
      </c>
      <c r="AH63" s="88">
        <f>COUNTIF(Z64:AF64,"夏休")+COUNTIF(Z64:AF64,"冬休")+COUNTIF(Z64:AF64,"中止")+COUNTIF(Z64:AF64,"制作中")</f>
        <v>0</v>
      </c>
      <c r="AJ63" s="81" t="s">
        <v>19</v>
      </c>
      <c r="AK63" s="86" t="str">
        <f>IF(AK62="","","月")</f>
        <v/>
      </c>
      <c r="AL63" s="86" t="str">
        <f>IF(AL62="","","火")</f>
        <v/>
      </c>
      <c r="AM63" s="86" t="str">
        <f>IF(AM62="","","水")</f>
        <v/>
      </c>
      <c r="AN63" s="86" t="str">
        <f>IF(AN62="","","木")</f>
        <v/>
      </c>
      <c r="AO63" s="86" t="str">
        <f>IF(AO62="","","金")</f>
        <v/>
      </c>
      <c r="AP63" s="86" t="str">
        <f>IF(AP62="","","土")</f>
        <v/>
      </c>
      <c r="AQ63" s="86" t="str">
        <f>IF(AQ62="","","日")</f>
        <v/>
      </c>
      <c r="AR63" s="87" t="s">
        <v>42</v>
      </c>
      <c r="AS63" s="88">
        <f>COUNTIF(AK64:AQ64,"夏休")+COUNTIF(AK64:AQ64,"冬休")+COUNTIF(AK64:AQ64,"中止")+COUNTIF(AK64:AQ64,"制作中")</f>
        <v>0</v>
      </c>
      <c r="AV63" s="81" t="s">
        <v>19</v>
      </c>
      <c r="AW63" s="86" t="str">
        <f>IF(AW62="","","月")</f>
        <v/>
      </c>
      <c r="AX63" s="86" t="str">
        <f>IF(AX62="","","火")</f>
        <v/>
      </c>
      <c r="AY63" s="86" t="str">
        <f>IF(AY62="","","水")</f>
        <v/>
      </c>
      <c r="AZ63" s="86" t="str">
        <f>IF(AZ62="","","木")</f>
        <v/>
      </c>
      <c r="BA63" s="86" t="str">
        <f>IF(BA62="","","金")</f>
        <v/>
      </c>
      <c r="BB63" s="86" t="str">
        <f>IF(BB62="","","土")</f>
        <v/>
      </c>
      <c r="BC63" s="86" t="str">
        <f>IF(BC62="","","日")</f>
        <v/>
      </c>
      <c r="BD63" s="87" t="s">
        <v>42</v>
      </c>
      <c r="BE63" s="88">
        <f>COUNTIF(AW64:BC64,"夏休")+COUNTIF(AW64:BC64,"冬休")+COUNTIF(AW64:BC64,"中止")+COUNTIF(AW64:BC64,"制作中")</f>
        <v>0</v>
      </c>
      <c r="BG63" s="81" t="s">
        <v>19</v>
      </c>
      <c r="BH63" s="86" t="str">
        <f>IF(BH62="","","月")</f>
        <v/>
      </c>
      <c r="BI63" s="86" t="str">
        <f>IF(BI62="","","火")</f>
        <v/>
      </c>
      <c r="BJ63" s="86" t="str">
        <f>IF(BJ62="","","水")</f>
        <v/>
      </c>
      <c r="BK63" s="86" t="str">
        <f>IF(BK62="","","木")</f>
        <v/>
      </c>
      <c r="BL63" s="86" t="str">
        <f>IF(BL62="","","金")</f>
        <v/>
      </c>
      <c r="BM63" s="86" t="str">
        <f>IF(BM62="","","土")</f>
        <v/>
      </c>
      <c r="BN63" s="86" t="str">
        <f>IF(BN62="","","日")</f>
        <v/>
      </c>
      <c r="BO63" s="87" t="s">
        <v>42</v>
      </c>
      <c r="BP63" s="88">
        <f>COUNTIF(BH64:BN64,"夏休")+COUNTIF(BH64:BN64,"冬休")+COUNTIF(BH64:BN64,"中止")+COUNTIF(BH64:BN64,"制作中")</f>
        <v>0</v>
      </c>
    </row>
    <row r="64" spans="1:74" ht="14.25" customHeight="1" x14ac:dyDescent="0.45">
      <c r="A64" s="60"/>
      <c r="B64" s="180" t="s">
        <v>42</v>
      </c>
      <c r="C64" s="188"/>
      <c r="D64" s="184"/>
      <c r="E64" s="184"/>
      <c r="F64" s="184"/>
      <c r="G64" s="184"/>
      <c r="H64" s="184"/>
      <c r="I64" s="186"/>
      <c r="J64" s="87" t="s">
        <v>1</v>
      </c>
      <c r="K64" s="88">
        <f>COUNT(C62:I62)-K63</f>
        <v>0</v>
      </c>
      <c r="L64" s="60"/>
      <c r="M64" s="180" t="s">
        <v>42</v>
      </c>
      <c r="N64" s="188"/>
      <c r="O64" s="184"/>
      <c r="P64" s="184"/>
      <c r="Q64" s="184"/>
      <c r="R64" s="184"/>
      <c r="S64" s="184"/>
      <c r="T64" s="186"/>
      <c r="U64" s="87" t="s">
        <v>1</v>
      </c>
      <c r="V64" s="88">
        <f>COUNT(N62:T62)-V63</f>
        <v>0</v>
      </c>
      <c r="Y64" s="180" t="s">
        <v>42</v>
      </c>
      <c r="Z64" s="188"/>
      <c r="AA64" s="184"/>
      <c r="AB64" s="184"/>
      <c r="AC64" s="184"/>
      <c r="AD64" s="184"/>
      <c r="AE64" s="184"/>
      <c r="AF64" s="186"/>
      <c r="AG64" s="87" t="s">
        <v>1</v>
      </c>
      <c r="AH64" s="88">
        <f>COUNT(Z62:AF62)-AH63</f>
        <v>0</v>
      </c>
      <c r="AJ64" s="180" t="s">
        <v>42</v>
      </c>
      <c r="AK64" s="188"/>
      <c r="AL64" s="184"/>
      <c r="AM64" s="184"/>
      <c r="AN64" s="184"/>
      <c r="AO64" s="184"/>
      <c r="AP64" s="184"/>
      <c r="AQ64" s="186"/>
      <c r="AR64" s="87" t="s">
        <v>1</v>
      </c>
      <c r="AS64" s="88">
        <f>COUNT(AK62:AQ62)-AS63</f>
        <v>0</v>
      </c>
      <c r="AV64" s="180" t="s">
        <v>42</v>
      </c>
      <c r="AW64" s="188"/>
      <c r="AX64" s="184"/>
      <c r="AY64" s="184"/>
      <c r="AZ64" s="184"/>
      <c r="BA64" s="184"/>
      <c r="BB64" s="184"/>
      <c r="BC64" s="186"/>
      <c r="BD64" s="87" t="s">
        <v>1</v>
      </c>
      <c r="BE64" s="88">
        <f>COUNT(AW62:BC62)-BE63</f>
        <v>0</v>
      </c>
      <c r="BG64" s="180" t="s">
        <v>42</v>
      </c>
      <c r="BH64" s="188"/>
      <c r="BI64" s="184"/>
      <c r="BJ64" s="184"/>
      <c r="BK64" s="184"/>
      <c r="BL64" s="184"/>
      <c r="BM64" s="184"/>
      <c r="BN64" s="186"/>
      <c r="BO64" s="87" t="s">
        <v>1</v>
      </c>
      <c r="BP64" s="88">
        <f>COUNT(BH62:BN62)-BP63</f>
        <v>0</v>
      </c>
    </row>
    <row r="65" spans="1:74" ht="14.25" customHeight="1" x14ac:dyDescent="0.45">
      <c r="A65" s="60"/>
      <c r="B65" s="180"/>
      <c r="C65" s="189"/>
      <c r="D65" s="185"/>
      <c r="E65" s="185"/>
      <c r="F65" s="185"/>
      <c r="G65" s="185"/>
      <c r="H65" s="185"/>
      <c r="I65" s="187"/>
      <c r="J65" s="87" t="s">
        <v>22</v>
      </c>
      <c r="K65" s="88">
        <f>COUNTIF(C66:I67,"休")</f>
        <v>0</v>
      </c>
      <c r="L65" s="60"/>
      <c r="M65" s="180"/>
      <c r="N65" s="189"/>
      <c r="O65" s="185"/>
      <c r="P65" s="185"/>
      <c r="Q65" s="185"/>
      <c r="R65" s="185"/>
      <c r="S65" s="185"/>
      <c r="T65" s="187"/>
      <c r="U65" s="87" t="s">
        <v>22</v>
      </c>
      <c r="V65" s="88">
        <f>COUNTIF(N66:T67,"休")</f>
        <v>0</v>
      </c>
      <c r="Y65" s="180"/>
      <c r="Z65" s="189"/>
      <c r="AA65" s="185"/>
      <c r="AB65" s="185"/>
      <c r="AC65" s="185"/>
      <c r="AD65" s="185"/>
      <c r="AE65" s="185"/>
      <c r="AF65" s="187"/>
      <c r="AG65" s="87" t="s">
        <v>22</v>
      </c>
      <c r="AH65" s="88">
        <f>COUNTIF(Z66:AF67,"休")</f>
        <v>1</v>
      </c>
      <c r="AJ65" s="180"/>
      <c r="AK65" s="189"/>
      <c r="AL65" s="185"/>
      <c r="AM65" s="185"/>
      <c r="AN65" s="185"/>
      <c r="AO65" s="185"/>
      <c r="AP65" s="185"/>
      <c r="AQ65" s="187"/>
      <c r="AR65" s="87" t="s">
        <v>22</v>
      </c>
      <c r="AS65" s="88">
        <f>COUNTIF(AK66:AQ67,"休")</f>
        <v>0</v>
      </c>
      <c r="AV65" s="180"/>
      <c r="AW65" s="189"/>
      <c r="AX65" s="185"/>
      <c r="AY65" s="185"/>
      <c r="AZ65" s="185"/>
      <c r="BA65" s="185"/>
      <c r="BB65" s="185"/>
      <c r="BC65" s="187"/>
      <c r="BD65" s="87" t="s">
        <v>22</v>
      </c>
      <c r="BE65" s="88">
        <f>COUNTIF(AW66:BC67,"休")</f>
        <v>0</v>
      </c>
      <c r="BG65" s="180"/>
      <c r="BH65" s="189"/>
      <c r="BI65" s="185"/>
      <c r="BJ65" s="185"/>
      <c r="BK65" s="185"/>
      <c r="BL65" s="185"/>
      <c r="BM65" s="185"/>
      <c r="BN65" s="187"/>
      <c r="BO65" s="87" t="s">
        <v>22</v>
      </c>
      <c r="BP65" s="88">
        <f>COUNTIF(BH66:BN67,"休")</f>
        <v>0</v>
      </c>
    </row>
    <row r="66" spans="1:74" ht="14.25" customHeight="1" x14ac:dyDescent="0.45">
      <c r="A66" s="60"/>
      <c r="B66" s="180" t="s">
        <v>7</v>
      </c>
      <c r="C66" s="182"/>
      <c r="D66" s="176"/>
      <c r="E66" s="176"/>
      <c r="F66" s="176"/>
      <c r="G66" s="176"/>
      <c r="H66" s="176"/>
      <c r="I66" s="178"/>
      <c r="J66" s="87" t="s">
        <v>23</v>
      </c>
      <c r="K66" s="91" t="e">
        <f>K65/K64</f>
        <v>#DIV/0!</v>
      </c>
      <c r="L66" s="60"/>
      <c r="M66" s="180" t="s">
        <v>7</v>
      </c>
      <c r="N66" s="182"/>
      <c r="O66" s="176"/>
      <c r="P66" s="176"/>
      <c r="Q66" s="176"/>
      <c r="R66" s="176"/>
      <c r="S66" s="176"/>
      <c r="T66" s="178"/>
      <c r="U66" s="87" t="s">
        <v>23</v>
      </c>
      <c r="V66" s="91" t="e">
        <f>V65/V64</f>
        <v>#DIV/0!</v>
      </c>
      <c r="Y66" s="180" t="s">
        <v>7</v>
      </c>
      <c r="Z66" s="182" t="s">
        <v>46</v>
      </c>
      <c r="AA66" s="176"/>
      <c r="AB66" s="176"/>
      <c r="AC66" s="176"/>
      <c r="AD66" s="176"/>
      <c r="AE66" s="176"/>
      <c r="AF66" s="178"/>
      <c r="AG66" s="87" t="s">
        <v>23</v>
      </c>
      <c r="AH66" s="91" t="e">
        <f>AH65/AH64</f>
        <v>#DIV/0!</v>
      </c>
      <c r="AJ66" s="180" t="s">
        <v>7</v>
      </c>
      <c r="AK66" s="182"/>
      <c r="AL66" s="176"/>
      <c r="AM66" s="176"/>
      <c r="AN66" s="176"/>
      <c r="AO66" s="176"/>
      <c r="AP66" s="176"/>
      <c r="AQ66" s="178"/>
      <c r="AR66" s="87" t="s">
        <v>23</v>
      </c>
      <c r="AS66" s="91" t="e">
        <f>AS65/AS64</f>
        <v>#DIV/0!</v>
      </c>
      <c r="AV66" s="180" t="s">
        <v>7</v>
      </c>
      <c r="AW66" s="182"/>
      <c r="AX66" s="176"/>
      <c r="AY66" s="176"/>
      <c r="AZ66" s="176"/>
      <c r="BA66" s="176"/>
      <c r="BB66" s="176"/>
      <c r="BC66" s="178"/>
      <c r="BD66" s="87" t="s">
        <v>23</v>
      </c>
      <c r="BE66" s="91" t="e">
        <f>BE65/BE64</f>
        <v>#DIV/0!</v>
      </c>
      <c r="BG66" s="180" t="s">
        <v>7</v>
      </c>
      <c r="BH66" s="182"/>
      <c r="BI66" s="176"/>
      <c r="BJ66" s="176"/>
      <c r="BK66" s="176"/>
      <c r="BL66" s="176"/>
      <c r="BM66" s="176"/>
      <c r="BN66" s="178"/>
      <c r="BO66" s="87" t="s">
        <v>23</v>
      </c>
      <c r="BP66" s="91" t="e">
        <f>BP65/BP64</f>
        <v>#DIV/0!</v>
      </c>
    </row>
    <row r="67" spans="1:74" ht="14.25" customHeight="1" x14ac:dyDescent="0.45">
      <c r="A67" s="60"/>
      <c r="B67" s="180"/>
      <c r="C67" s="182"/>
      <c r="D67" s="176"/>
      <c r="E67" s="176"/>
      <c r="F67" s="176"/>
      <c r="G67" s="176"/>
      <c r="H67" s="176"/>
      <c r="I67" s="178"/>
      <c r="J67" s="87" t="s">
        <v>2</v>
      </c>
      <c r="K67" s="88">
        <f>COUNTA(C68:I68)</f>
        <v>0</v>
      </c>
      <c r="L67" s="60"/>
      <c r="M67" s="180"/>
      <c r="N67" s="182"/>
      <c r="O67" s="176"/>
      <c r="P67" s="176"/>
      <c r="Q67" s="176"/>
      <c r="R67" s="176"/>
      <c r="S67" s="176"/>
      <c r="T67" s="178"/>
      <c r="U67" s="87" t="s">
        <v>2</v>
      </c>
      <c r="V67" s="88">
        <f>COUNTA(N68:T68)</f>
        <v>0</v>
      </c>
      <c r="Y67" s="180"/>
      <c r="Z67" s="182"/>
      <c r="AA67" s="176"/>
      <c r="AB67" s="176"/>
      <c r="AC67" s="176"/>
      <c r="AD67" s="176"/>
      <c r="AE67" s="176"/>
      <c r="AF67" s="178"/>
      <c r="AG67" s="87" t="s">
        <v>2</v>
      </c>
      <c r="AH67" s="88">
        <f>COUNTA(Z68:AF68)</f>
        <v>0</v>
      </c>
      <c r="AJ67" s="180"/>
      <c r="AK67" s="182"/>
      <c r="AL67" s="176"/>
      <c r="AM67" s="176"/>
      <c r="AN67" s="176"/>
      <c r="AO67" s="176"/>
      <c r="AP67" s="176"/>
      <c r="AQ67" s="178"/>
      <c r="AR67" s="87" t="s">
        <v>2</v>
      </c>
      <c r="AS67" s="88">
        <f>COUNTA(AK68:AQ68)</f>
        <v>0</v>
      </c>
      <c r="AV67" s="180"/>
      <c r="AW67" s="182"/>
      <c r="AX67" s="176"/>
      <c r="AY67" s="176"/>
      <c r="AZ67" s="176"/>
      <c r="BA67" s="176"/>
      <c r="BB67" s="176"/>
      <c r="BC67" s="178"/>
      <c r="BD67" s="87" t="s">
        <v>2</v>
      </c>
      <c r="BE67" s="88">
        <f>COUNTA(AW68:BC68)</f>
        <v>0</v>
      </c>
      <c r="BG67" s="180"/>
      <c r="BH67" s="182"/>
      <c r="BI67" s="176"/>
      <c r="BJ67" s="176"/>
      <c r="BK67" s="176"/>
      <c r="BL67" s="176"/>
      <c r="BM67" s="176"/>
      <c r="BN67" s="178"/>
      <c r="BO67" s="87" t="s">
        <v>2</v>
      </c>
      <c r="BP67" s="88">
        <f>COUNTA(BH68:BN68)</f>
        <v>0</v>
      </c>
    </row>
    <row r="68" spans="1:74" ht="14.25" customHeight="1" x14ac:dyDescent="0.45">
      <c r="A68" s="60"/>
      <c r="B68" s="180" t="s">
        <v>10</v>
      </c>
      <c r="C68" s="182"/>
      <c r="D68" s="176"/>
      <c r="E68" s="176"/>
      <c r="F68" s="176"/>
      <c r="G68" s="176"/>
      <c r="H68" s="176"/>
      <c r="I68" s="178"/>
      <c r="J68" s="87" t="s">
        <v>24</v>
      </c>
      <c r="K68" s="91" t="e">
        <f>K67/K64</f>
        <v>#DIV/0!</v>
      </c>
      <c r="L68" s="60"/>
      <c r="M68" s="180" t="s">
        <v>10</v>
      </c>
      <c r="N68" s="182"/>
      <c r="O68" s="176"/>
      <c r="P68" s="176"/>
      <c r="Q68" s="176"/>
      <c r="R68" s="176"/>
      <c r="S68" s="176"/>
      <c r="T68" s="178"/>
      <c r="U68" s="87" t="s">
        <v>24</v>
      </c>
      <c r="V68" s="91" t="e">
        <f>V67/V64</f>
        <v>#DIV/0!</v>
      </c>
      <c r="Y68" s="180" t="s">
        <v>10</v>
      </c>
      <c r="Z68" s="182"/>
      <c r="AA68" s="176"/>
      <c r="AB68" s="176"/>
      <c r="AC68" s="176"/>
      <c r="AD68" s="176"/>
      <c r="AE68" s="176"/>
      <c r="AF68" s="178"/>
      <c r="AG68" s="87" t="s">
        <v>24</v>
      </c>
      <c r="AH68" s="91" t="e">
        <f>AH67/AH64</f>
        <v>#DIV/0!</v>
      </c>
      <c r="AJ68" s="180" t="s">
        <v>10</v>
      </c>
      <c r="AK68" s="182"/>
      <c r="AL68" s="176"/>
      <c r="AM68" s="176"/>
      <c r="AN68" s="176"/>
      <c r="AO68" s="176"/>
      <c r="AP68" s="176"/>
      <c r="AQ68" s="178"/>
      <c r="AR68" s="87" t="s">
        <v>24</v>
      </c>
      <c r="AS68" s="91" t="e">
        <f>AS67/AS64</f>
        <v>#DIV/0!</v>
      </c>
      <c r="AV68" s="180" t="s">
        <v>10</v>
      </c>
      <c r="AW68" s="182"/>
      <c r="AX68" s="176"/>
      <c r="AY68" s="176"/>
      <c r="AZ68" s="176"/>
      <c r="BA68" s="176"/>
      <c r="BB68" s="176"/>
      <c r="BC68" s="178"/>
      <c r="BD68" s="87" t="s">
        <v>24</v>
      </c>
      <c r="BE68" s="91" t="e">
        <f>BE67/BE64</f>
        <v>#DIV/0!</v>
      </c>
      <c r="BG68" s="180" t="s">
        <v>10</v>
      </c>
      <c r="BH68" s="182"/>
      <c r="BI68" s="176"/>
      <c r="BJ68" s="176"/>
      <c r="BK68" s="176"/>
      <c r="BL68" s="176"/>
      <c r="BM68" s="176"/>
      <c r="BN68" s="178"/>
      <c r="BO68" s="87" t="s">
        <v>24</v>
      </c>
      <c r="BP68" s="91" t="e">
        <f>BP67/BP64</f>
        <v>#DIV/0!</v>
      </c>
    </row>
    <row r="69" spans="1:74" ht="14.25" customHeight="1" x14ac:dyDescent="0.45">
      <c r="A69" s="60"/>
      <c r="B69" s="181"/>
      <c r="C69" s="183"/>
      <c r="D69" s="177"/>
      <c r="E69" s="177"/>
      <c r="F69" s="177"/>
      <c r="G69" s="177"/>
      <c r="H69" s="177"/>
      <c r="I69" s="179"/>
      <c r="J69" s="92" t="s">
        <v>43</v>
      </c>
      <c r="K69" s="93" t="str">
        <f>IF(1&gt;K62,"対象外",IF(K67&gt;=K62,"OK","NG"))</f>
        <v>対象外</v>
      </c>
      <c r="L69" s="60"/>
      <c r="M69" s="181"/>
      <c r="N69" s="183"/>
      <c r="O69" s="177"/>
      <c r="P69" s="177"/>
      <c r="Q69" s="177"/>
      <c r="R69" s="177"/>
      <c r="S69" s="177"/>
      <c r="T69" s="179"/>
      <c r="U69" s="92" t="s">
        <v>43</v>
      </c>
      <c r="V69" s="93" t="str">
        <f>IF(1&gt;V62,"対象外",IF(V67&gt;=V62,"OK","NG"))</f>
        <v>対象外</v>
      </c>
      <c r="Y69" s="181"/>
      <c r="Z69" s="183"/>
      <c r="AA69" s="177"/>
      <c r="AB69" s="177"/>
      <c r="AC69" s="177"/>
      <c r="AD69" s="177"/>
      <c r="AE69" s="177"/>
      <c r="AF69" s="179"/>
      <c r="AG69" s="92" t="s">
        <v>43</v>
      </c>
      <c r="AH69" s="93" t="str">
        <f>IF(1&gt;AH62,"対象外",IF(AH67&gt;=AH62,"OK","NG"))</f>
        <v>対象外</v>
      </c>
      <c r="AJ69" s="181"/>
      <c r="AK69" s="183"/>
      <c r="AL69" s="177"/>
      <c r="AM69" s="177"/>
      <c r="AN69" s="177"/>
      <c r="AO69" s="177"/>
      <c r="AP69" s="177"/>
      <c r="AQ69" s="179"/>
      <c r="AR69" s="92" t="s">
        <v>43</v>
      </c>
      <c r="AS69" s="93" t="str">
        <f>IF(1&gt;AS62,"対象外",IF(AH50&gt;=AH45,"OK","NG"))</f>
        <v>対象外</v>
      </c>
      <c r="AV69" s="181"/>
      <c r="AW69" s="183"/>
      <c r="AX69" s="177"/>
      <c r="AY69" s="177"/>
      <c r="AZ69" s="177"/>
      <c r="BA69" s="177"/>
      <c r="BB69" s="177"/>
      <c r="BC69" s="179"/>
      <c r="BD69" s="92" t="s">
        <v>43</v>
      </c>
      <c r="BE69" s="93" t="str">
        <f>IF(1&gt;BE62,"対象外",IF(BE67&gt;=BE62,"OK","NG"))</f>
        <v>対象外</v>
      </c>
      <c r="BG69" s="181"/>
      <c r="BH69" s="183"/>
      <c r="BI69" s="177"/>
      <c r="BJ69" s="177"/>
      <c r="BK69" s="177"/>
      <c r="BL69" s="177"/>
      <c r="BM69" s="177"/>
      <c r="BN69" s="179"/>
      <c r="BO69" s="92" t="s">
        <v>43</v>
      </c>
      <c r="BP69" s="93" t="str">
        <f>IF(1&gt;BP62,"対象外",IF(BP67&gt;=BP62,"OK","NG"))</f>
        <v>対象外</v>
      </c>
      <c r="BV69" s="62" t="str">
        <f t="shared" si="11"/>
        <v>OK</v>
      </c>
    </row>
    <row r="70" spans="1:74" ht="14.25" hidden="1" customHeight="1" x14ac:dyDescent="0.45">
      <c r="A70" s="60"/>
      <c r="B70" s="98"/>
      <c r="C70" s="98"/>
      <c r="D70" s="98"/>
      <c r="E70" s="98"/>
      <c r="F70" s="98"/>
      <c r="G70" s="98"/>
      <c r="H70" s="94" t="e">
        <f>IF(AND(DAY(H62)&gt;=22,DAY(H62)&lt;=28,H63="土"),1,0)</f>
        <v>#VALUE!</v>
      </c>
      <c r="I70" s="98"/>
      <c r="J70" s="99"/>
      <c r="K70" s="99"/>
      <c r="L70" s="60"/>
      <c r="M70" s="98"/>
      <c r="N70" s="98"/>
      <c r="O70" s="98"/>
      <c r="P70" s="98"/>
      <c r="Q70" s="98"/>
      <c r="R70" s="98"/>
      <c r="S70" s="94" t="e">
        <f>IF(AND(DAY(S62)&gt;=22,DAY(S62)&lt;=28,S63="土"),1,0)</f>
        <v>#VALUE!</v>
      </c>
      <c r="T70" s="98"/>
      <c r="U70" s="99"/>
      <c r="V70" s="99"/>
      <c r="Y70" s="98"/>
      <c r="Z70" s="98"/>
      <c r="AA70" s="98"/>
      <c r="AB70" s="98"/>
      <c r="AC70" s="98"/>
      <c r="AD70" s="98"/>
      <c r="AE70" s="94" t="e">
        <f>IF(AND(DAY(AE62)&gt;=22,DAY(AE62)&lt;=28,AE63="土"),1,0)</f>
        <v>#VALUE!</v>
      </c>
      <c r="AF70" s="98"/>
      <c r="AG70" s="99"/>
      <c r="AH70" s="99"/>
      <c r="AJ70" s="98"/>
      <c r="AK70" s="98"/>
      <c r="AL70" s="98"/>
      <c r="AM70" s="98"/>
      <c r="AN70" s="98"/>
      <c r="AO70" s="98"/>
      <c r="AP70" s="94" t="e">
        <f>IF(AND(DAY(AP62)&gt;=22,DAY(AP62)&lt;=28,AP63="土"),1,0)</f>
        <v>#VALUE!</v>
      </c>
      <c r="AQ70" s="98"/>
      <c r="AR70" s="99"/>
      <c r="AS70" s="99"/>
      <c r="AV70" s="98"/>
      <c r="AW70" s="98"/>
      <c r="AX70" s="98"/>
      <c r="AY70" s="98"/>
      <c r="AZ70" s="98"/>
      <c r="BA70" s="98"/>
      <c r="BB70" s="94"/>
      <c r="BC70" s="98"/>
      <c r="BD70" s="99"/>
      <c r="BE70" s="99"/>
      <c r="BG70" s="98"/>
      <c r="BH70" s="98"/>
      <c r="BI70" s="98"/>
      <c r="BJ70" s="98"/>
      <c r="BK70" s="98"/>
      <c r="BL70" s="98"/>
      <c r="BM70" s="94" t="e">
        <f>IF(AND(DAY(BM62)&gt;=22,DAY(BM62)&lt;=28,BM63="土"),1,0)</f>
        <v>#VALUE!</v>
      </c>
      <c r="BN70" s="98"/>
      <c r="BO70" s="99"/>
      <c r="BP70" s="99"/>
      <c r="BU70" s="62">
        <f t="shared" si="12"/>
        <v>0</v>
      </c>
      <c r="BV70" s="62" t="str">
        <f t="shared" si="11"/>
        <v>OK</v>
      </c>
    </row>
    <row r="71" spans="1:74" ht="14.25" hidden="1" customHeight="1" x14ac:dyDescent="0.45">
      <c r="A71" s="60"/>
      <c r="B71" s="98"/>
      <c r="C71" s="98"/>
      <c r="D71" s="98"/>
      <c r="E71" s="98"/>
      <c r="F71" s="98"/>
      <c r="G71" s="98"/>
      <c r="H71" s="94" t="e">
        <f>IF(AND(DAY(H62)&gt;=22,DAY(H62)&lt;=28,H63="土",OR(H68="休",H68="雨")),1,0)</f>
        <v>#VALUE!</v>
      </c>
      <c r="I71" s="98"/>
      <c r="J71" s="99"/>
      <c r="K71" s="99"/>
      <c r="L71" s="60"/>
      <c r="M71" s="98"/>
      <c r="N71" s="98"/>
      <c r="O71" s="98"/>
      <c r="P71" s="98"/>
      <c r="Q71" s="98"/>
      <c r="R71" s="98"/>
      <c r="S71" s="94" t="e">
        <f>IF(AND(DAY(S62)&gt;=22,DAY(S62)&lt;=28,S63="土",OR(S68="休",S68="雨")),1,0)</f>
        <v>#VALUE!</v>
      </c>
      <c r="T71" s="98"/>
      <c r="U71" s="99"/>
      <c r="V71" s="99"/>
      <c r="Y71" s="98"/>
      <c r="Z71" s="98"/>
      <c r="AA71" s="98"/>
      <c r="AB71" s="98"/>
      <c r="AC71" s="98"/>
      <c r="AD71" s="98"/>
      <c r="AE71" s="94" t="e">
        <f>IF(AND(DAY(AE62)&gt;=22,DAY(AE62)&lt;=28,AE63="土",OR(AE68="休",AE68="雨")),1,0)</f>
        <v>#VALUE!</v>
      </c>
      <c r="AF71" s="98"/>
      <c r="AG71" s="99"/>
      <c r="AH71" s="99"/>
      <c r="AJ71" s="98"/>
      <c r="AK71" s="98"/>
      <c r="AL71" s="98"/>
      <c r="AM71" s="98"/>
      <c r="AN71" s="98"/>
      <c r="AO71" s="98"/>
      <c r="AP71" s="94" t="e">
        <f>IF(AND(DAY(AP62)&gt;=22,DAY(AP62)&lt;=28,AP63="土",OR(AP68="休",AP68="雨")),1,0)</f>
        <v>#VALUE!</v>
      </c>
      <c r="AQ71" s="98"/>
      <c r="AR71" s="99"/>
      <c r="AS71" s="99"/>
      <c r="AV71" s="98"/>
      <c r="AW71" s="98"/>
      <c r="AX71" s="98"/>
      <c r="AY71" s="98"/>
      <c r="AZ71" s="98"/>
      <c r="BA71" s="98"/>
      <c r="BB71" s="94"/>
      <c r="BC71" s="98"/>
      <c r="BD71" s="99"/>
      <c r="BE71" s="99"/>
      <c r="BG71" s="98"/>
      <c r="BH71" s="98"/>
      <c r="BI71" s="98"/>
      <c r="BJ71" s="98"/>
      <c r="BK71" s="98"/>
      <c r="BL71" s="98"/>
      <c r="BM71" s="94" t="e">
        <f>IF(AND(DAY(BM62)&gt;=22,DAY(BM62)&lt;=28,BM63="土",OR(BM68="休",BM68="雨")),1,0)</f>
        <v>#VALUE!</v>
      </c>
      <c r="BN71" s="98"/>
      <c r="BO71" s="99"/>
      <c r="BP71" s="99"/>
      <c r="BU71" s="62">
        <f t="shared" si="12"/>
        <v>0</v>
      </c>
      <c r="BV71" s="62" t="str">
        <f t="shared" si="11"/>
        <v>OK</v>
      </c>
    </row>
    <row r="72" spans="1:74" ht="14.25" hidden="1" customHeight="1" x14ac:dyDescent="0.45">
      <c r="A72" s="60"/>
      <c r="B72" s="98"/>
      <c r="C72" s="98"/>
      <c r="D72" s="98"/>
      <c r="E72" s="98"/>
      <c r="F72" s="98"/>
      <c r="G72" s="98"/>
      <c r="H72" s="94" t="e">
        <f>IF(AND(DAY(H62)&gt;=8,DAY(H62)&lt;=14,H63="土"),1,0)</f>
        <v>#VALUE!</v>
      </c>
      <c r="I72" s="98"/>
      <c r="J72" s="99"/>
      <c r="K72" s="99"/>
      <c r="L72" s="60"/>
      <c r="M72" s="98"/>
      <c r="N72" s="98"/>
      <c r="O72" s="98"/>
      <c r="P72" s="98"/>
      <c r="Q72" s="98"/>
      <c r="R72" s="98"/>
      <c r="S72" s="94" t="e">
        <f>IF(AND(DAY(S62)&gt;=8,DAY(S62)&lt;=14,S63="土"),1,0)</f>
        <v>#VALUE!</v>
      </c>
      <c r="T72" s="98"/>
      <c r="U72" s="99"/>
      <c r="V72" s="99"/>
      <c r="Y72" s="98"/>
      <c r="Z72" s="98"/>
      <c r="AA72" s="98"/>
      <c r="AB72" s="98"/>
      <c r="AC72" s="98"/>
      <c r="AD72" s="98"/>
      <c r="AE72" s="94" t="e">
        <f>IF(AND(DAY(AE62)&gt;=8,DAY(AE62)&lt;=14,AE63="土"),1,0)</f>
        <v>#VALUE!</v>
      </c>
      <c r="AF72" s="98"/>
      <c r="AG72" s="99"/>
      <c r="AH72" s="99"/>
      <c r="AJ72" s="98"/>
      <c r="AK72" s="98"/>
      <c r="AL72" s="98"/>
      <c r="AM72" s="98"/>
      <c r="AN72" s="98"/>
      <c r="AO72" s="98"/>
      <c r="AP72" s="94" t="e">
        <f>IF(AND(DAY(AP62)&gt;=8,DAY(AP62)&lt;=14,AP63="土"),1,0)</f>
        <v>#VALUE!</v>
      </c>
      <c r="AQ72" s="98"/>
      <c r="AR72" s="99"/>
      <c r="AS72" s="99"/>
      <c r="AV72" s="98"/>
      <c r="AW72" s="98"/>
      <c r="AX72" s="98"/>
      <c r="AY72" s="98"/>
      <c r="AZ72" s="98"/>
      <c r="BA72" s="98"/>
      <c r="BB72" s="94"/>
      <c r="BC72" s="98"/>
      <c r="BD72" s="99"/>
      <c r="BE72" s="99"/>
      <c r="BG72" s="98"/>
      <c r="BH72" s="98"/>
      <c r="BI72" s="98"/>
      <c r="BJ72" s="98"/>
      <c r="BK72" s="98"/>
      <c r="BL72" s="98"/>
      <c r="BM72" s="94" t="e">
        <f>IF(AND(DAY(BM62)&gt;=8,DAY(BM62)&lt;=14,BM63="土"),1,0)</f>
        <v>#VALUE!</v>
      </c>
      <c r="BN72" s="98"/>
      <c r="BO72" s="99"/>
      <c r="BP72" s="99"/>
      <c r="BU72" s="62">
        <f t="shared" si="12"/>
        <v>0</v>
      </c>
      <c r="BV72" s="62" t="str">
        <f t="shared" si="11"/>
        <v>OK</v>
      </c>
    </row>
    <row r="73" spans="1:74" ht="14.25" hidden="1" customHeight="1" x14ac:dyDescent="0.45">
      <c r="A73" s="60"/>
      <c r="B73" s="98"/>
      <c r="C73" s="98"/>
      <c r="D73" s="98"/>
      <c r="E73" s="98"/>
      <c r="F73" s="98"/>
      <c r="G73" s="98"/>
      <c r="H73" s="94" t="e">
        <f>IF(AND(DAY(H62)&gt;=8,DAY(H62)&lt;=14,H63="土",OR(H68="休",H68="雨")),1,0)</f>
        <v>#VALUE!</v>
      </c>
      <c r="I73" s="98"/>
      <c r="J73" s="99"/>
      <c r="K73" s="99"/>
      <c r="L73" s="60"/>
      <c r="M73" s="98"/>
      <c r="N73" s="98"/>
      <c r="O73" s="98"/>
      <c r="P73" s="98"/>
      <c r="Q73" s="98"/>
      <c r="R73" s="98"/>
      <c r="S73" s="94" t="e">
        <f>IF(AND(DAY(S62)&gt;=8,DAY(S62)&lt;=14,S63="土",OR(S68="休",S68="雨")),1,0)</f>
        <v>#VALUE!</v>
      </c>
      <c r="T73" s="98"/>
      <c r="U73" s="99"/>
      <c r="V73" s="99"/>
      <c r="Y73" s="98"/>
      <c r="Z73" s="98"/>
      <c r="AA73" s="98"/>
      <c r="AB73" s="98"/>
      <c r="AC73" s="98"/>
      <c r="AD73" s="98"/>
      <c r="AE73" s="94" t="e">
        <f>IF(AND(DAY(AE62)&gt;=8,DAY(AE62)&lt;=14,AE63="土",OR(AE68="休",AE68="雨")),1,0)</f>
        <v>#VALUE!</v>
      </c>
      <c r="AF73" s="98"/>
      <c r="AG73" s="99"/>
      <c r="AH73" s="99"/>
      <c r="AJ73" s="98"/>
      <c r="AK73" s="98"/>
      <c r="AL73" s="98"/>
      <c r="AM73" s="98"/>
      <c r="AN73" s="98"/>
      <c r="AO73" s="98"/>
      <c r="AP73" s="94" t="e">
        <f>IF(AND(DAY(AP62)&gt;=8,DAY(AP62)&lt;=14,AP63="土",OR(AP68="休",AP68="雨")),1,0)</f>
        <v>#VALUE!</v>
      </c>
      <c r="AQ73" s="98"/>
      <c r="AR73" s="99"/>
      <c r="AS73" s="99"/>
      <c r="AV73" s="98"/>
      <c r="AW73" s="98"/>
      <c r="AX73" s="98"/>
      <c r="AY73" s="98"/>
      <c r="AZ73" s="98"/>
      <c r="BA73" s="98"/>
      <c r="BB73" s="94"/>
      <c r="BC73" s="98"/>
      <c r="BD73" s="99"/>
      <c r="BE73" s="99"/>
      <c r="BG73" s="98"/>
      <c r="BH73" s="98"/>
      <c r="BI73" s="98"/>
      <c r="BJ73" s="98"/>
      <c r="BK73" s="98"/>
      <c r="BL73" s="98"/>
      <c r="BM73" s="94" t="e">
        <f>IF(AND(DAY(BM62)&gt;=8,DAY(BM62)&lt;=14,BM63="土",OR(BM68="休",BM68="雨")),1,0)</f>
        <v>#VALUE!</v>
      </c>
      <c r="BN73" s="98"/>
      <c r="BO73" s="99"/>
      <c r="BP73" s="99"/>
      <c r="BU73" s="62">
        <f t="shared" si="12"/>
        <v>0</v>
      </c>
      <c r="BV73" s="62" t="str">
        <f t="shared" si="11"/>
        <v>OK</v>
      </c>
    </row>
    <row r="74" spans="1:74" ht="14.25" customHeight="1" x14ac:dyDescent="0.45">
      <c r="A74" s="60"/>
      <c r="B74" s="98"/>
      <c r="C74" s="98"/>
      <c r="D74" s="98"/>
      <c r="E74" s="98"/>
      <c r="F74" s="98"/>
      <c r="G74" s="98"/>
      <c r="H74" s="98"/>
      <c r="I74" s="98"/>
      <c r="J74" s="99"/>
      <c r="K74" s="99"/>
      <c r="L74" s="60"/>
      <c r="M74" s="98"/>
      <c r="N74" s="98"/>
      <c r="O74" s="98"/>
      <c r="P74" s="98"/>
      <c r="Q74" s="98"/>
      <c r="R74" s="98"/>
      <c r="S74" s="98"/>
      <c r="T74" s="98"/>
      <c r="U74" s="99"/>
      <c r="V74" s="99"/>
      <c r="Y74" s="98"/>
      <c r="Z74" s="98"/>
      <c r="AA74" s="98"/>
      <c r="AB74" s="98"/>
      <c r="AC74" s="98"/>
      <c r="AD74" s="98"/>
      <c r="AE74" s="98"/>
      <c r="AF74" s="98"/>
      <c r="AG74" s="99"/>
      <c r="AH74" s="99"/>
      <c r="AJ74" s="98"/>
      <c r="AK74" s="98"/>
      <c r="AL74" s="98"/>
      <c r="AM74" s="98"/>
      <c r="AN74" s="98"/>
      <c r="AO74" s="98"/>
      <c r="AP74" s="98"/>
      <c r="AQ74" s="98"/>
      <c r="AR74" s="99"/>
      <c r="AS74" s="99"/>
      <c r="AV74" s="98"/>
      <c r="AW74" s="98"/>
      <c r="AX74" s="98"/>
      <c r="AY74" s="98"/>
      <c r="AZ74" s="98"/>
      <c r="BA74" s="98"/>
      <c r="BB74" s="98"/>
      <c r="BC74" s="98"/>
      <c r="BD74" s="99"/>
      <c r="BE74" s="99"/>
      <c r="BG74" s="98"/>
      <c r="BH74" s="98"/>
      <c r="BI74" s="98"/>
      <c r="BJ74" s="98"/>
      <c r="BK74" s="98"/>
      <c r="BL74" s="98"/>
      <c r="BM74" s="98"/>
      <c r="BN74" s="98"/>
      <c r="BO74" s="99"/>
      <c r="BP74" s="99"/>
    </row>
    <row r="75" spans="1:74" ht="14.25" customHeight="1" x14ac:dyDescent="0.4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</row>
    <row r="76" spans="1:74" ht="14.25" hidden="1" customHeight="1" x14ac:dyDescent="0.45">
      <c r="A76" s="60"/>
      <c r="B76" s="60"/>
      <c r="C76" s="75">
        <f>YEAR(I60+1)</f>
        <v>1900</v>
      </c>
      <c r="D76" s="75">
        <f>MONTH(I60+1)</f>
        <v>1</v>
      </c>
      <c r="E76" s="75">
        <f>DAY(I60+1)</f>
        <v>23</v>
      </c>
      <c r="F76" s="75"/>
      <c r="G76" s="75"/>
      <c r="H76" s="75"/>
      <c r="I76" s="75"/>
      <c r="J76" s="60"/>
      <c r="K76" s="60"/>
      <c r="L76" s="60"/>
      <c r="M76" s="60"/>
      <c r="N76" s="75">
        <f>YEAR(T60+1)</f>
        <v>1900</v>
      </c>
      <c r="O76" s="75">
        <f>MONTH(T60+1)</f>
        <v>3</v>
      </c>
      <c r="P76" s="75">
        <f>DAY(T60+1)</f>
        <v>19</v>
      </c>
      <c r="Q76" s="75"/>
      <c r="R76" s="75"/>
      <c r="S76" s="75"/>
      <c r="T76" s="75"/>
      <c r="U76" s="60"/>
      <c r="V76" s="60"/>
      <c r="Y76" s="60"/>
      <c r="Z76" s="75">
        <f>YEAR(AF60+1)</f>
        <v>1900</v>
      </c>
      <c r="AA76" s="75">
        <f>MONTH(AF60+1)</f>
        <v>5</v>
      </c>
      <c r="AB76" s="75">
        <f>DAY(AF60+1)</f>
        <v>14</v>
      </c>
      <c r="AC76" s="75"/>
      <c r="AD76" s="75"/>
      <c r="AE76" s="75"/>
      <c r="AF76" s="75"/>
      <c r="AG76" s="60"/>
      <c r="AH76" s="60"/>
      <c r="AJ76" s="60"/>
      <c r="AK76" s="75">
        <f>YEAR(AQ60+1)</f>
        <v>1900</v>
      </c>
      <c r="AL76" s="75">
        <f>MONTH(AQ60+1)</f>
        <v>7</v>
      </c>
      <c r="AM76" s="75">
        <f>DAY(AQ60+1)</f>
        <v>9</v>
      </c>
      <c r="AN76" s="75"/>
      <c r="AO76" s="75"/>
      <c r="AP76" s="75"/>
      <c r="AQ76" s="75"/>
      <c r="AR76" s="60"/>
      <c r="AS76" s="60"/>
      <c r="AV76" s="60"/>
      <c r="AW76" s="75">
        <f>YEAR(BC60+1)</f>
        <v>1900</v>
      </c>
      <c r="AX76" s="75">
        <f>MONTH(BC60+1)</f>
        <v>9</v>
      </c>
      <c r="AY76" s="75">
        <f>DAY(BC60+1)</f>
        <v>3</v>
      </c>
      <c r="AZ76" s="75"/>
      <c r="BA76" s="75"/>
      <c r="BB76" s="75"/>
      <c r="BC76" s="75"/>
      <c r="BD76" s="60"/>
      <c r="BE76" s="60"/>
      <c r="BG76" s="60"/>
      <c r="BH76" s="75">
        <f>YEAR(BN60+1)</f>
        <v>1900</v>
      </c>
      <c r="BI76" s="75">
        <f>MONTH(BN60+1)</f>
        <v>10</v>
      </c>
      <c r="BJ76" s="75">
        <f>DAY(BN60+1)</f>
        <v>29</v>
      </c>
      <c r="BK76" s="75"/>
      <c r="BL76" s="75"/>
      <c r="BM76" s="75"/>
      <c r="BN76" s="75"/>
      <c r="BO76" s="60"/>
      <c r="BP76" s="60"/>
    </row>
    <row r="77" spans="1:74" ht="14.25" hidden="1" customHeight="1" x14ac:dyDescent="0.45">
      <c r="A77" s="60"/>
      <c r="B77" s="60"/>
      <c r="C77" s="76">
        <f>I60+1</f>
        <v>23</v>
      </c>
      <c r="D77" s="76">
        <f>C77+1</f>
        <v>24</v>
      </c>
      <c r="E77" s="76">
        <f t="shared" ref="E77:I77" si="49">D77+1</f>
        <v>25</v>
      </c>
      <c r="F77" s="76">
        <f t="shared" si="49"/>
        <v>26</v>
      </c>
      <c r="G77" s="76">
        <f t="shared" si="49"/>
        <v>27</v>
      </c>
      <c r="H77" s="76">
        <f t="shared" si="49"/>
        <v>28</v>
      </c>
      <c r="I77" s="76">
        <f t="shared" si="49"/>
        <v>29</v>
      </c>
      <c r="J77" s="60"/>
      <c r="K77" s="60"/>
      <c r="L77" s="60"/>
      <c r="M77" s="60"/>
      <c r="N77" s="76">
        <f>T60+1</f>
        <v>79</v>
      </c>
      <c r="O77" s="76">
        <f t="shared" ref="O77:T77" si="50">N77+1</f>
        <v>80</v>
      </c>
      <c r="P77" s="76">
        <f t="shared" si="50"/>
        <v>81</v>
      </c>
      <c r="Q77" s="76">
        <f t="shared" si="50"/>
        <v>82</v>
      </c>
      <c r="R77" s="76">
        <f t="shared" si="50"/>
        <v>83</v>
      </c>
      <c r="S77" s="76">
        <f t="shared" si="50"/>
        <v>84</v>
      </c>
      <c r="T77" s="76">
        <f t="shared" si="50"/>
        <v>85</v>
      </c>
      <c r="U77" s="60"/>
      <c r="V77" s="60"/>
      <c r="Y77" s="60"/>
      <c r="Z77" s="76">
        <f>AF60+1</f>
        <v>135</v>
      </c>
      <c r="AA77" s="76">
        <f t="shared" ref="AA77:AF77" si="51">Z77+1</f>
        <v>136</v>
      </c>
      <c r="AB77" s="76">
        <f t="shared" si="51"/>
        <v>137</v>
      </c>
      <c r="AC77" s="76">
        <f t="shared" si="51"/>
        <v>138</v>
      </c>
      <c r="AD77" s="76">
        <f t="shared" si="51"/>
        <v>139</v>
      </c>
      <c r="AE77" s="76">
        <f t="shared" si="51"/>
        <v>140</v>
      </c>
      <c r="AF77" s="76">
        <f t="shared" si="51"/>
        <v>141</v>
      </c>
      <c r="AG77" s="60"/>
      <c r="AH77" s="60"/>
      <c r="AJ77" s="60"/>
      <c r="AK77" s="76">
        <f>AQ60+1</f>
        <v>191</v>
      </c>
      <c r="AL77" s="76">
        <f t="shared" ref="AL77:AQ77" si="52">AK77+1</f>
        <v>192</v>
      </c>
      <c r="AM77" s="76">
        <f t="shared" si="52"/>
        <v>193</v>
      </c>
      <c r="AN77" s="76">
        <f t="shared" si="52"/>
        <v>194</v>
      </c>
      <c r="AO77" s="76">
        <f t="shared" si="52"/>
        <v>195</v>
      </c>
      <c r="AP77" s="76">
        <f t="shared" si="52"/>
        <v>196</v>
      </c>
      <c r="AQ77" s="76">
        <f t="shared" si="52"/>
        <v>197</v>
      </c>
      <c r="AR77" s="60"/>
      <c r="AS77" s="60"/>
      <c r="AV77" s="60"/>
      <c r="AW77" s="76">
        <f>BC60+1</f>
        <v>247</v>
      </c>
      <c r="AX77" s="76">
        <f t="shared" ref="AX77:BC77" si="53">AW77+1</f>
        <v>248</v>
      </c>
      <c r="AY77" s="76">
        <f t="shared" si="53"/>
        <v>249</v>
      </c>
      <c r="AZ77" s="76">
        <f t="shared" si="53"/>
        <v>250</v>
      </c>
      <c r="BA77" s="76">
        <f t="shared" si="53"/>
        <v>251</v>
      </c>
      <c r="BB77" s="76">
        <f t="shared" si="53"/>
        <v>252</v>
      </c>
      <c r="BC77" s="76">
        <f t="shared" si="53"/>
        <v>253</v>
      </c>
      <c r="BD77" s="60"/>
      <c r="BE77" s="60"/>
      <c r="BG77" s="60"/>
      <c r="BH77" s="76">
        <f>BN60+1</f>
        <v>303</v>
      </c>
      <c r="BI77" s="76">
        <f t="shared" ref="BI77:BN77" si="54">BH77+1</f>
        <v>304</v>
      </c>
      <c r="BJ77" s="76">
        <f t="shared" si="54"/>
        <v>305</v>
      </c>
      <c r="BK77" s="76">
        <f t="shared" si="54"/>
        <v>306</v>
      </c>
      <c r="BL77" s="76">
        <f t="shared" si="54"/>
        <v>307</v>
      </c>
      <c r="BM77" s="76">
        <f t="shared" si="54"/>
        <v>308</v>
      </c>
      <c r="BN77" s="76">
        <f t="shared" si="54"/>
        <v>309</v>
      </c>
      <c r="BO77" s="60"/>
      <c r="BP77" s="60"/>
    </row>
    <row r="78" spans="1:74" ht="14.25" customHeight="1" x14ac:dyDescent="0.45">
      <c r="A78" s="60"/>
      <c r="B78" s="77" t="s">
        <v>16</v>
      </c>
      <c r="C78" s="78">
        <f>DATE($C76,$D76,1)</f>
        <v>1</v>
      </c>
      <c r="D78" s="79"/>
      <c r="E78" s="79"/>
      <c r="F78" s="79"/>
      <c r="G78" s="79"/>
      <c r="H78" s="79"/>
      <c r="I78" s="79"/>
      <c r="J78" s="79"/>
      <c r="K78" s="80"/>
      <c r="L78" s="60"/>
      <c r="M78" s="77" t="s">
        <v>16</v>
      </c>
      <c r="N78" s="78">
        <f>DATE($N76,$O76,1)</f>
        <v>61</v>
      </c>
      <c r="O78" s="79"/>
      <c r="P78" s="79"/>
      <c r="Q78" s="79"/>
      <c r="R78" s="79"/>
      <c r="S78" s="79"/>
      <c r="T78" s="79"/>
      <c r="U78" s="79"/>
      <c r="V78" s="80"/>
      <c r="Y78" s="77" t="s">
        <v>16</v>
      </c>
      <c r="Z78" s="78">
        <f>DATE($N76,$O76,1)</f>
        <v>61</v>
      </c>
      <c r="AA78" s="79"/>
      <c r="AB78" s="79"/>
      <c r="AC78" s="79"/>
      <c r="AD78" s="79"/>
      <c r="AE78" s="79"/>
      <c r="AF78" s="79"/>
      <c r="AG78" s="79"/>
      <c r="AH78" s="80"/>
      <c r="AJ78" s="77" t="s">
        <v>16</v>
      </c>
      <c r="AK78" s="78">
        <f>DATE($AK76,$AL76,1)</f>
        <v>183</v>
      </c>
      <c r="AL78" s="79"/>
      <c r="AM78" s="79"/>
      <c r="AN78" s="79"/>
      <c r="AO78" s="79"/>
      <c r="AP78" s="79"/>
      <c r="AQ78" s="79"/>
      <c r="AR78" s="79"/>
      <c r="AS78" s="80"/>
      <c r="AV78" s="77" t="s">
        <v>16</v>
      </c>
      <c r="AW78" s="78">
        <f>DATE($AW76,$AX76,1)</f>
        <v>245</v>
      </c>
      <c r="AX78" s="79"/>
      <c r="AY78" s="79"/>
      <c r="AZ78" s="79"/>
      <c r="BA78" s="79"/>
      <c r="BB78" s="79"/>
      <c r="BC78" s="79"/>
      <c r="BD78" s="79"/>
      <c r="BE78" s="80"/>
      <c r="BG78" s="77" t="s">
        <v>16</v>
      </c>
      <c r="BH78" s="78">
        <f>DATE($BH76,$BI76,1)</f>
        <v>275</v>
      </c>
      <c r="BI78" s="79"/>
      <c r="BJ78" s="79"/>
      <c r="BK78" s="79"/>
      <c r="BL78" s="79"/>
      <c r="BM78" s="79"/>
      <c r="BN78" s="79"/>
      <c r="BO78" s="79"/>
      <c r="BP78" s="80"/>
    </row>
    <row r="79" spans="1:74" ht="14.25" customHeight="1" x14ac:dyDescent="0.45">
      <c r="A79" s="60"/>
      <c r="B79" s="81" t="s">
        <v>41</v>
      </c>
      <c r="C79" s="82" t="str">
        <f>IF(I60&lt;$G$5,I62+1,"")</f>
        <v/>
      </c>
      <c r="D79" s="83" t="str">
        <f t="shared" ref="D79:I79" si="55">IF(C77&lt;$G$5,C79+1,"")</f>
        <v/>
      </c>
      <c r="E79" s="83" t="str">
        <f t="shared" si="55"/>
        <v/>
      </c>
      <c r="F79" s="83" t="str">
        <f t="shared" si="55"/>
        <v/>
      </c>
      <c r="G79" s="83" t="str">
        <f t="shared" si="55"/>
        <v/>
      </c>
      <c r="H79" s="83" t="str">
        <f>IF(G77&lt;$G$5,G79+1,"")</f>
        <v/>
      </c>
      <c r="I79" s="83" t="str">
        <f t="shared" si="55"/>
        <v/>
      </c>
      <c r="J79" s="84" t="s">
        <v>18</v>
      </c>
      <c r="K79" s="85">
        <f>COUNTIFS(C80:I80,"土",C81:I81,"")+COUNTIFS(C80:I80,"日",C81:I81,"")</f>
        <v>0</v>
      </c>
      <c r="L79" s="60"/>
      <c r="M79" s="81" t="s">
        <v>41</v>
      </c>
      <c r="N79" s="82" t="str">
        <f>IF(T60&lt;$G$5,T62+1,"")</f>
        <v/>
      </c>
      <c r="O79" s="83" t="str">
        <f t="shared" ref="O79:T79" si="56">IF(N77&lt;$G$5,N79+1,"")</f>
        <v/>
      </c>
      <c r="P79" s="83" t="str">
        <f t="shared" si="56"/>
        <v/>
      </c>
      <c r="Q79" s="83" t="str">
        <f t="shared" si="56"/>
        <v/>
      </c>
      <c r="R79" s="83" t="str">
        <f t="shared" si="56"/>
        <v/>
      </c>
      <c r="S79" s="83" t="str">
        <f t="shared" si="56"/>
        <v/>
      </c>
      <c r="T79" s="83" t="str">
        <f t="shared" si="56"/>
        <v/>
      </c>
      <c r="U79" s="84" t="s">
        <v>18</v>
      </c>
      <c r="V79" s="85">
        <f>COUNTIFS(N80:T80,"土",N81:T81,"")+COUNTIFS(N80:T80,"日",N81:T81,"")</f>
        <v>0</v>
      </c>
      <c r="Y79" s="81" t="s">
        <v>41</v>
      </c>
      <c r="Z79" s="82" t="str">
        <f>IF(AF60&lt;$G$5,AF62+1,"")</f>
        <v/>
      </c>
      <c r="AA79" s="83" t="str">
        <f t="shared" ref="AA79:AF79" si="57">IF(Z77&lt;$G$5,Z79+1,"")</f>
        <v/>
      </c>
      <c r="AB79" s="83" t="str">
        <f t="shared" si="57"/>
        <v/>
      </c>
      <c r="AC79" s="83" t="str">
        <f t="shared" si="57"/>
        <v/>
      </c>
      <c r="AD79" s="83" t="str">
        <f t="shared" si="57"/>
        <v/>
      </c>
      <c r="AE79" s="83" t="str">
        <f t="shared" si="57"/>
        <v/>
      </c>
      <c r="AF79" s="83" t="str">
        <f t="shared" si="57"/>
        <v/>
      </c>
      <c r="AG79" s="84" t="s">
        <v>18</v>
      </c>
      <c r="AH79" s="85">
        <f>COUNTIFS(Z80:AF80,"土",Z81:AF81,"")+COUNTIFS(Z80:AF80,"日",Z81:AF81,"")</f>
        <v>0</v>
      </c>
      <c r="AJ79" s="81" t="s">
        <v>41</v>
      </c>
      <c r="AK79" s="82" t="str">
        <f>IF(AQ60&lt;$G$5,AQ62+1,"")</f>
        <v/>
      </c>
      <c r="AL79" s="83" t="str">
        <f t="shared" ref="AL79:AQ79" si="58">IF(AK77&lt;$G$5,AK79+1,"")</f>
        <v/>
      </c>
      <c r="AM79" s="83" t="str">
        <f t="shared" si="58"/>
        <v/>
      </c>
      <c r="AN79" s="83" t="str">
        <f t="shared" si="58"/>
        <v/>
      </c>
      <c r="AO79" s="83" t="str">
        <f t="shared" si="58"/>
        <v/>
      </c>
      <c r="AP79" s="83" t="str">
        <f t="shared" si="58"/>
        <v/>
      </c>
      <c r="AQ79" s="83" t="str">
        <f t="shared" si="58"/>
        <v/>
      </c>
      <c r="AR79" s="84" t="s">
        <v>18</v>
      </c>
      <c r="AS79" s="85">
        <f>COUNTIFS(AK80:AQ80,"土",AK81:AQ81,"")+COUNTIFS(AK80:AQ80,"日",AK81:AQ81,"")</f>
        <v>0</v>
      </c>
      <c r="AV79" s="81" t="s">
        <v>41</v>
      </c>
      <c r="AW79" s="82" t="str">
        <f>IF(BC60&lt;$G$5,BC62+1,"")</f>
        <v/>
      </c>
      <c r="AX79" s="83" t="str">
        <f t="shared" ref="AX79:BC79" si="59">IF(AW77&lt;$G$5,AW79+1,"")</f>
        <v/>
      </c>
      <c r="AY79" s="83" t="str">
        <f t="shared" si="59"/>
        <v/>
      </c>
      <c r="AZ79" s="83" t="str">
        <f t="shared" si="59"/>
        <v/>
      </c>
      <c r="BA79" s="83" t="str">
        <f t="shared" si="59"/>
        <v/>
      </c>
      <c r="BB79" s="83" t="str">
        <f t="shared" si="59"/>
        <v/>
      </c>
      <c r="BC79" s="83" t="str">
        <f t="shared" si="59"/>
        <v/>
      </c>
      <c r="BD79" s="84" t="s">
        <v>18</v>
      </c>
      <c r="BE79" s="85">
        <f>COUNTIFS(AW80:BC80,"土",AW81:BC81,"")+COUNTIFS(AW80:BC80,"日",AW81:BC81,"")</f>
        <v>0</v>
      </c>
      <c r="BG79" s="81" t="s">
        <v>41</v>
      </c>
      <c r="BH79" s="82" t="str">
        <f>IF(BN60&lt;$G$5,BN62+1,"")</f>
        <v/>
      </c>
      <c r="BI79" s="83" t="str">
        <f t="shared" ref="BI79:BN79" si="60">IF(BH77&lt;$G$5,BH79+1,"")</f>
        <v/>
      </c>
      <c r="BJ79" s="83" t="str">
        <f t="shared" si="60"/>
        <v/>
      </c>
      <c r="BK79" s="83" t="str">
        <f t="shared" si="60"/>
        <v/>
      </c>
      <c r="BL79" s="83" t="str">
        <f t="shared" si="60"/>
        <v/>
      </c>
      <c r="BM79" s="83" t="str">
        <f t="shared" si="60"/>
        <v/>
      </c>
      <c r="BN79" s="83" t="str">
        <f t="shared" si="60"/>
        <v/>
      </c>
      <c r="BO79" s="84" t="s">
        <v>18</v>
      </c>
      <c r="BP79" s="85">
        <f>COUNTIFS(BH80:BN80,"土",BH81:BN81,"")+COUNTIFS(BH80:BN80,"日",BH81:BN81,"")</f>
        <v>0</v>
      </c>
    </row>
    <row r="80" spans="1:74" ht="14.25" customHeight="1" x14ac:dyDescent="0.45">
      <c r="A80" s="60"/>
      <c r="B80" s="81" t="s">
        <v>19</v>
      </c>
      <c r="C80" s="86" t="str">
        <f>IF(C79="","","月")</f>
        <v/>
      </c>
      <c r="D80" s="86" t="str">
        <f>IF(D79="","","火")</f>
        <v/>
      </c>
      <c r="E80" s="86" t="str">
        <f>IF(E79="","","水")</f>
        <v/>
      </c>
      <c r="F80" s="86" t="str">
        <f>IF(F79="","","木")</f>
        <v/>
      </c>
      <c r="G80" s="86" t="str">
        <f>IF(G79="","","金")</f>
        <v/>
      </c>
      <c r="H80" s="86" t="str">
        <f>IF(H79="","","土")</f>
        <v/>
      </c>
      <c r="I80" s="86" t="str">
        <f>IF(I79="","","日")</f>
        <v/>
      </c>
      <c r="J80" s="87" t="s">
        <v>42</v>
      </c>
      <c r="K80" s="88">
        <f>COUNTIF(C81:I81,"夏休")+COUNTIF(C81:I81,"冬休")+COUNTIF(C81:I81,"中止")+COUNTIF(C81:I81,"制作中")</f>
        <v>0</v>
      </c>
      <c r="L80" s="60"/>
      <c r="M80" s="81" t="s">
        <v>19</v>
      </c>
      <c r="N80" s="86" t="str">
        <f>IF(N79="","","月")</f>
        <v/>
      </c>
      <c r="O80" s="86" t="str">
        <f>IF(O79="","","火")</f>
        <v/>
      </c>
      <c r="P80" s="86" t="str">
        <f>IF(P79="","","水")</f>
        <v/>
      </c>
      <c r="Q80" s="86" t="str">
        <f>IF(Q79="","","木")</f>
        <v/>
      </c>
      <c r="R80" s="86" t="str">
        <f>IF(R79="","","金")</f>
        <v/>
      </c>
      <c r="S80" s="86" t="str">
        <f>IF(S79="","","土")</f>
        <v/>
      </c>
      <c r="T80" s="86" t="str">
        <f>IF(T79="","","日")</f>
        <v/>
      </c>
      <c r="U80" s="87" t="s">
        <v>42</v>
      </c>
      <c r="V80" s="88">
        <f>COUNTIF(N81:T81,"夏休")+COUNTIF(N81:T81,"冬休")+COUNTIF(N81:T81,"中止")+COUNTIF(N81:T81,"制作中")</f>
        <v>0</v>
      </c>
      <c r="Y80" s="81" t="s">
        <v>19</v>
      </c>
      <c r="Z80" s="86" t="str">
        <f>IF(Z79="","","月")</f>
        <v/>
      </c>
      <c r="AA80" s="86" t="str">
        <f>IF(AA79="","","火")</f>
        <v/>
      </c>
      <c r="AB80" s="86" t="str">
        <f>IF(AB79="","","水")</f>
        <v/>
      </c>
      <c r="AC80" s="86" t="str">
        <f>IF(AC79="","","木")</f>
        <v/>
      </c>
      <c r="AD80" s="86" t="str">
        <f>IF(AD79="","","金")</f>
        <v/>
      </c>
      <c r="AE80" s="86" t="str">
        <f>IF(AE79="","","土")</f>
        <v/>
      </c>
      <c r="AF80" s="86" t="str">
        <f>IF(AF79="","","日")</f>
        <v/>
      </c>
      <c r="AG80" s="87" t="s">
        <v>42</v>
      </c>
      <c r="AH80" s="88">
        <f>COUNTIF(Z81:AF81,"夏休")+COUNTIF(Z81:AF81,"冬休")+COUNTIF(Z81:AF81,"中止")+COUNTIF(Z81:AF81,"制作中")</f>
        <v>0</v>
      </c>
      <c r="AJ80" s="81" t="s">
        <v>19</v>
      </c>
      <c r="AK80" s="86" t="str">
        <f>IF(AK79="","","月")</f>
        <v/>
      </c>
      <c r="AL80" s="86" t="str">
        <f>IF(AL79="","","火")</f>
        <v/>
      </c>
      <c r="AM80" s="86" t="str">
        <f>IF(AM79="","","水")</f>
        <v/>
      </c>
      <c r="AN80" s="86" t="str">
        <f>IF(AN79="","","木")</f>
        <v/>
      </c>
      <c r="AO80" s="86" t="str">
        <f>IF(AO79="","","金")</f>
        <v/>
      </c>
      <c r="AP80" s="86" t="str">
        <f>IF(AP79="","","土")</f>
        <v/>
      </c>
      <c r="AQ80" s="86" t="str">
        <f>IF(AQ79="","","日")</f>
        <v/>
      </c>
      <c r="AR80" s="87" t="s">
        <v>42</v>
      </c>
      <c r="AS80" s="88">
        <f>COUNTIF(AK81:AQ81,"夏休")+COUNTIF(AK81:AQ81,"冬休")+COUNTIF(AK81:AQ81,"中止")+COUNTIF(AK81:AQ81,"制作中")</f>
        <v>0</v>
      </c>
      <c r="AV80" s="81" t="s">
        <v>19</v>
      </c>
      <c r="AW80" s="86" t="str">
        <f>IF(AW79="","","月")</f>
        <v/>
      </c>
      <c r="AX80" s="86" t="str">
        <f>IF(AX79="","","火")</f>
        <v/>
      </c>
      <c r="AY80" s="86" t="str">
        <f>IF(AY79="","","水")</f>
        <v/>
      </c>
      <c r="AZ80" s="86" t="str">
        <f>IF(AZ79="","","木")</f>
        <v/>
      </c>
      <c r="BA80" s="86" t="str">
        <f>IF(BA79="","","金")</f>
        <v/>
      </c>
      <c r="BB80" s="86" t="str">
        <f>IF(BB79="","","土")</f>
        <v/>
      </c>
      <c r="BC80" s="86" t="str">
        <f>IF(BC79="","","日")</f>
        <v/>
      </c>
      <c r="BD80" s="87" t="s">
        <v>42</v>
      </c>
      <c r="BE80" s="88">
        <f>COUNTIF(AW81:BC81,"夏休")+COUNTIF(AW81:BC81,"冬休")+COUNTIF(AW81:BC81,"中止")+COUNTIF(AW81:BC81,"制作中")</f>
        <v>0</v>
      </c>
      <c r="BG80" s="81" t="s">
        <v>19</v>
      </c>
      <c r="BH80" s="86" t="str">
        <f>IF(BH79="","","月")</f>
        <v/>
      </c>
      <c r="BI80" s="86" t="str">
        <f>IF(BI79="","","火")</f>
        <v/>
      </c>
      <c r="BJ80" s="86" t="str">
        <f>IF(BJ79="","","水")</f>
        <v/>
      </c>
      <c r="BK80" s="86" t="str">
        <f>IF(BK79="","","木")</f>
        <v/>
      </c>
      <c r="BL80" s="86" t="str">
        <f>IF(BL79="","","金")</f>
        <v/>
      </c>
      <c r="BM80" s="86" t="str">
        <f>IF(BM79="","","土")</f>
        <v/>
      </c>
      <c r="BN80" s="86" t="str">
        <f>IF(BN79="","","日")</f>
        <v/>
      </c>
      <c r="BO80" s="87" t="s">
        <v>42</v>
      </c>
      <c r="BP80" s="88">
        <f>COUNTIF(BH81:BN81,"夏休")+COUNTIF(BH81:BN81,"冬休")+COUNTIF(BH81:BN81,"中止")+COUNTIF(BH81:BN81,"制作中")</f>
        <v>0</v>
      </c>
    </row>
    <row r="81" spans="1:74" ht="14.25" customHeight="1" x14ac:dyDescent="0.45">
      <c r="A81" s="60"/>
      <c r="B81" s="180" t="s">
        <v>42</v>
      </c>
      <c r="C81" s="188"/>
      <c r="D81" s="184"/>
      <c r="E81" s="184"/>
      <c r="F81" s="184"/>
      <c r="G81" s="184"/>
      <c r="H81" s="184"/>
      <c r="I81" s="186"/>
      <c r="J81" s="87" t="s">
        <v>1</v>
      </c>
      <c r="K81" s="88">
        <f>COUNT(C79:I79)-K80</f>
        <v>0</v>
      </c>
      <c r="L81" s="60"/>
      <c r="M81" s="180" t="s">
        <v>42</v>
      </c>
      <c r="N81" s="188"/>
      <c r="O81" s="184"/>
      <c r="P81" s="184"/>
      <c r="Q81" s="184"/>
      <c r="R81" s="184"/>
      <c r="S81" s="184"/>
      <c r="T81" s="186"/>
      <c r="U81" s="87" t="s">
        <v>1</v>
      </c>
      <c r="V81" s="88">
        <f>COUNT(N79:T79)-V80</f>
        <v>0</v>
      </c>
      <c r="Y81" s="180" t="s">
        <v>42</v>
      </c>
      <c r="Z81" s="188"/>
      <c r="AA81" s="184"/>
      <c r="AB81" s="184"/>
      <c r="AC81" s="184"/>
      <c r="AD81" s="184"/>
      <c r="AE81" s="184"/>
      <c r="AF81" s="186"/>
      <c r="AG81" s="87" t="s">
        <v>1</v>
      </c>
      <c r="AH81" s="88">
        <f>COUNT(Z79:AF79)-AH80</f>
        <v>0</v>
      </c>
      <c r="AJ81" s="180" t="s">
        <v>42</v>
      </c>
      <c r="AK81" s="188"/>
      <c r="AL81" s="184"/>
      <c r="AM81" s="184"/>
      <c r="AN81" s="184"/>
      <c r="AO81" s="184"/>
      <c r="AP81" s="184"/>
      <c r="AQ81" s="186"/>
      <c r="AR81" s="87" t="s">
        <v>1</v>
      </c>
      <c r="AS81" s="88">
        <f>COUNT(AK79:AQ79)-AS80</f>
        <v>0</v>
      </c>
      <c r="AV81" s="180" t="s">
        <v>42</v>
      </c>
      <c r="AW81" s="188"/>
      <c r="AX81" s="184"/>
      <c r="AY81" s="184"/>
      <c r="AZ81" s="184"/>
      <c r="BA81" s="184"/>
      <c r="BB81" s="184"/>
      <c r="BC81" s="186"/>
      <c r="BD81" s="87" t="s">
        <v>1</v>
      </c>
      <c r="BE81" s="89">
        <f>COUNT(AW79:BC79)-BE80</f>
        <v>0</v>
      </c>
      <c r="BG81" s="180" t="s">
        <v>42</v>
      </c>
      <c r="BH81" s="188"/>
      <c r="BI81" s="184"/>
      <c r="BJ81" s="184"/>
      <c r="BK81" s="184"/>
      <c r="BL81" s="184"/>
      <c r="BM81" s="184"/>
      <c r="BN81" s="186"/>
      <c r="BO81" s="87" t="s">
        <v>1</v>
      </c>
      <c r="BP81" s="88">
        <f>COUNT(BH79:BN79)-BP80</f>
        <v>0</v>
      </c>
    </row>
    <row r="82" spans="1:74" ht="14.25" customHeight="1" x14ac:dyDescent="0.45">
      <c r="A82" s="60"/>
      <c r="B82" s="180"/>
      <c r="C82" s="189"/>
      <c r="D82" s="185"/>
      <c r="E82" s="185"/>
      <c r="F82" s="185"/>
      <c r="G82" s="185"/>
      <c r="H82" s="185"/>
      <c r="I82" s="187"/>
      <c r="J82" s="87" t="s">
        <v>22</v>
      </c>
      <c r="K82" s="88">
        <f>COUNTIF(C83:I84,"休")</f>
        <v>0</v>
      </c>
      <c r="L82" s="60"/>
      <c r="M82" s="180"/>
      <c r="N82" s="189"/>
      <c r="O82" s="185"/>
      <c r="P82" s="185"/>
      <c r="Q82" s="185"/>
      <c r="R82" s="185"/>
      <c r="S82" s="185"/>
      <c r="T82" s="187"/>
      <c r="U82" s="87" t="s">
        <v>22</v>
      </c>
      <c r="V82" s="88">
        <f>COUNTIF(N83:T84,"休")</f>
        <v>0</v>
      </c>
      <c r="Y82" s="180"/>
      <c r="Z82" s="189"/>
      <c r="AA82" s="185"/>
      <c r="AB82" s="185"/>
      <c r="AC82" s="185"/>
      <c r="AD82" s="185"/>
      <c r="AE82" s="185"/>
      <c r="AF82" s="187"/>
      <c r="AG82" s="87" t="s">
        <v>22</v>
      </c>
      <c r="AH82" s="88">
        <f>COUNTIF(Z83:AF84,"休")</f>
        <v>0</v>
      </c>
      <c r="AJ82" s="180"/>
      <c r="AK82" s="189"/>
      <c r="AL82" s="185"/>
      <c r="AM82" s="185"/>
      <c r="AN82" s="185"/>
      <c r="AO82" s="185"/>
      <c r="AP82" s="185"/>
      <c r="AQ82" s="187"/>
      <c r="AR82" s="87" t="s">
        <v>22</v>
      </c>
      <c r="AS82" s="88">
        <f>COUNTIF(AK83:AQ84,"休")</f>
        <v>0</v>
      </c>
      <c r="AV82" s="180"/>
      <c r="AW82" s="189"/>
      <c r="AX82" s="185"/>
      <c r="AY82" s="185"/>
      <c r="AZ82" s="185"/>
      <c r="BA82" s="185"/>
      <c r="BB82" s="185"/>
      <c r="BC82" s="187"/>
      <c r="BD82" s="87" t="s">
        <v>22</v>
      </c>
      <c r="BE82" s="88">
        <f>COUNTIF(AW83:BC84,"休")</f>
        <v>0</v>
      </c>
      <c r="BG82" s="180"/>
      <c r="BH82" s="189"/>
      <c r="BI82" s="185"/>
      <c r="BJ82" s="185"/>
      <c r="BK82" s="185"/>
      <c r="BL82" s="185"/>
      <c r="BM82" s="185"/>
      <c r="BN82" s="187"/>
      <c r="BO82" s="87" t="s">
        <v>22</v>
      </c>
      <c r="BP82" s="88">
        <f>COUNTIF(BH83:BN84,"休")</f>
        <v>0</v>
      </c>
    </row>
    <row r="83" spans="1:74" ht="14.25" customHeight="1" x14ac:dyDescent="0.45">
      <c r="A83" s="60"/>
      <c r="B83" s="180" t="s">
        <v>7</v>
      </c>
      <c r="C83" s="182"/>
      <c r="D83" s="176"/>
      <c r="E83" s="176"/>
      <c r="F83" s="176"/>
      <c r="G83" s="176"/>
      <c r="H83" s="176"/>
      <c r="I83" s="178"/>
      <c r="J83" s="87" t="s">
        <v>23</v>
      </c>
      <c r="K83" s="91" t="e">
        <f>K82/K81</f>
        <v>#DIV/0!</v>
      </c>
      <c r="L83" s="60"/>
      <c r="M83" s="180" t="s">
        <v>7</v>
      </c>
      <c r="N83" s="182"/>
      <c r="O83" s="176"/>
      <c r="P83" s="176"/>
      <c r="Q83" s="176"/>
      <c r="R83" s="176"/>
      <c r="S83" s="176"/>
      <c r="T83" s="178"/>
      <c r="U83" s="87" t="s">
        <v>23</v>
      </c>
      <c r="V83" s="91" t="e">
        <f>V82/V81</f>
        <v>#DIV/0!</v>
      </c>
      <c r="Y83" s="180" t="s">
        <v>7</v>
      </c>
      <c r="Z83" s="182"/>
      <c r="AA83" s="176"/>
      <c r="AB83" s="176"/>
      <c r="AC83" s="176"/>
      <c r="AD83" s="176"/>
      <c r="AE83" s="176"/>
      <c r="AF83" s="178"/>
      <c r="AG83" s="87" t="s">
        <v>23</v>
      </c>
      <c r="AH83" s="91" t="e">
        <f>AH82/AH81</f>
        <v>#DIV/0!</v>
      </c>
      <c r="AJ83" s="180" t="s">
        <v>7</v>
      </c>
      <c r="AK83" s="182"/>
      <c r="AL83" s="176"/>
      <c r="AM83" s="176"/>
      <c r="AN83" s="176"/>
      <c r="AO83" s="176"/>
      <c r="AP83" s="176"/>
      <c r="AQ83" s="178"/>
      <c r="AR83" s="87" t="s">
        <v>23</v>
      </c>
      <c r="AS83" s="91" t="e">
        <f>AS82/AS81</f>
        <v>#DIV/0!</v>
      </c>
      <c r="AV83" s="180" t="s">
        <v>7</v>
      </c>
      <c r="AW83" s="182"/>
      <c r="AX83" s="176"/>
      <c r="AY83" s="176"/>
      <c r="AZ83" s="176"/>
      <c r="BA83" s="176"/>
      <c r="BB83" s="176"/>
      <c r="BC83" s="178"/>
      <c r="BD83" s="87" t="s">
        <v>23</v>
      </c>
      <c r="BE83" s="91" t="e">
        <f>BE82/BE81</f>
        <v>#DIV/0!</v>
      </c>
      <c r="BG83" s="180" t="s">
        <v>7</v>
      </c>
      <c r="BH83" s="182"/>
      <c r="BI83" s="176"/>
      <c r="BJ83" s="176"/>
      <c r="BK83" s="176"/>
      <c r="BL83" s="176"/>
      <c r="BM83" s="176"/>
      <c r="BN83" s="178"/>
      <c r="BO83" s="87" t="s">
        <v>23</v>
      </c>
      <c r="BP83" s="91" t="e">
        <f>BP82/BP81</f>
        <v>#DIV/0!</v>
      </c>
    </row>
    <row r="84" spans="1:74" ht="14.25" customHeight="1" x14ac:dyDescent="0.45">
      <c r="A84" s="60"/>
      <c r="B84" s="180"/>
      <c r="C84" s="182"/>
      <c r="D84" s="176"/>
      <c r="E84" s="176"/>
      <c r="F84" s="176"/>
      <c r="G84" s="176"/>
      <c r="H84" s="176"/>
      <c r="I84" s="178"/>
      <c r="J84" s="87" t="s">
        <v>2</v>
      </c>
      <c r="K84" s="88">
        <f>COUNTA(C85:I85)</f>
        <v>0</v>
      </c>
      <c r="L84" s="60"/>
      <c r="M84" s="180"/>
      <c r="N84" s="182"/>
      <c r="O84" s="176"/>
      <c r="P84" s="176"/>
      <c r="Q84" s="176"/>
      <c r="R84" s="176"/>
      <c r="S84" s="176"/>
      <c r="T84" s="178"/>
      <c r="U84" s="87" t="s">
        <v>2</v>
      </c>
      <c r="V84" s="88">
        <f>COUNTA(N85:T85)</f>
        <v>0</v>
      </c>
      <c r="Y84" s="180"/>
      <c r="Z84" s="182"/>
      <c r="AA84" s="176"/>
      <c r="AB84" s="176"/>
      <c r="AC84" s="176"/>
      <c r="AD84" s="176"/>
      <c r="AE84" s="176"/>
      <c r="AF84" s="178"/>
      <c r="AG84" s="87" t="s">
        <v>2</v>
      </c>
      <c r="AH84" s="88">
        <f>COUNTA(Z85:AF85)</f>
        <v>0</v>
      </c>
      <c r="AJ84" s="180"/>
      <c r="AK84" s="182"/>
      <c r="AL84" s="176"/>
      <c r="AM84" s="176"/>
      <c r="AN84" s="176"/>
      <c r="AO84" s="176"/>
      <c r="AP84" s="176"/>
      <c r="AQ84" s="178"/>
      <c r="AR84" s="87" t="s">
        <v>2</v>
      </c>
      <c r="AS84" s="88">
        <f>COUNTA(AK85:AQ85)</f>
        <v>0</v>
      </c>
      <c r="AV84" s="180"/>
      <c r="AW84" s="182"/>
      <c r="AX84" s="176"/>
      <c r="AY84" s="176"/>
      <c r="AZ84" s="176"/>
      <c r="BA84" s="176"/>
      <c r="BB84" s="176"/>
      <c r="BC84" s="178"/>
      <c r="BD84" s="87" t="s">
        <v>2</v>
      </c>
      <c r="BE84" s="88">
        <f>COUNTA(AW85:BC85)</f>
        <v>0</v>
      </c>
      <c r="BG84" s="180"/>
      <c r="BH84" s="182"/>
      <c r="BI84" s="176"/>
      <c r="BJ84" s="176"/>
      <c r="BK84" s="176"/>
      <c r="BL84" s="176"/>
      <c r="BM84" s="176"/>
      <c r="BN84" s="178"/>
      <c r="BO84" s="87" t="s">
        <v>2</v>
      </c>
      <c r="BP84" s="88">
        <f>COUNTA(BH85:BN85)</f>
        <v>0</v>
      </c>
    </row>
    <row r="85" spans="1:74" ht="14.25" customHeight="1" x14ac:dyDescent="0.45">
      <c r="A85" s="60"/>
      <c r="B85" s="180" t="s">
        <v>10</v>
      </c>
      <c r="C85" s="182"/>
      <c r="D85" s="176"/>
      <c r="E85" s="176"/>
      <c r="F85" s="176"/>
      <c r="G85" s="176"/>
      <c r="H85" s="176"/>
      <c r="I85" s="178"/>
      <c r="J85" s="87" t="s">
        <v>24</v>
      </c>
      <c r="K85" s="91" t="e">
        <f>K84/K81</f>
        <v>#DIV/0!</v>
      </c>
      <c r="L85" s="60"/>
      <c r="M85" s="180" t="s">
        <v>10</v>
      </c>
      <c r="N85" s="182"/>
      <c r="O85" s="176"/>
      <c r="P85" s="176"/>
      <c r="Q85" s="176"/>
      <c r="R85" s="176"/>
      <c r="S85" s="176"/>
      <c r="T85" s="178"/>
      <c r="U85" s="87" t="s">
        <v>24</v>
      </c>
      <c r="V85" s="91" t="e">
        <f>V84/V81</f>
        <v>#DIV/0!</v>
      </c>
      <c r="Y85" s="180" t="s">
        <v>10</v>
      </c>
      <c r="Z85" s="182"/>
      <c r="AA85" s="176"/>
      <c r="AB85" s="176"/>
      <c r="AC85" s="176"/>
      <c r="AD85" s="176"/>
      <c r="AE85" s="176"/>
      <c r="AF85" s="178"/>
      <c r="AG85" s="87" t="s">
        <v>24</v>
      </c>
      <c r="AH85" s="91" t="e">
        <f>AH84/AH81</f>
        <v>#DIV/0!</v>
      </c>
      <c r="AJ85" s="180" t="s">
        <v>10</v>
      </c>
      <c r="AK85" s="182"/>
      <c r="AL85" s="176"/>
      <c r="AM85" s="176"/>
      <c r="AN85" s="176"/>
      <c r="AO85" s="176"/>
      <c r="AP85" s="176"/>
      <c r="AQ85" s="178"/>
      <c r="AR85" s="87" t="s">
        <v>24</v>
      </c>
      <c r="AS85" s="91" t="e">
        <f>AS84/AS81</f>
        <v>#DIV/0!</v>
      </c>
      <c r="AV85" s="180" t="s">
        <v>10</v>
      </c>
      <c r="AW85" s="182"/>
      <c r="AX85" s="176"/>
      <c r="AY85" s="176"/>
      <c r="AZ85" s="176"/>
      <c r="BA85" s="176"/>
      <c r="BB85" s="176"/>
      <c r="BC85" s="178"/>
      <c r="BD85" s="87" t="s">
        <v>24</v>
      </c>
      <c r="BE85" s="91" t="e">
        <f>BE84/BE81</f>
        <v>#DIV/0!</v>
      </c>
      <c r="BG85" s="180" t="s">
        <v>10</v>
      </c>
      <c r="BH85" s="182"/>
      <c r="BI85" s="176"/>
      <c r="BJ85" s="176"/>
      <c r="BK85" s="176"/>
      <c r="BL85" s="176"/>
      <c r="BM85" s="176"/>
      <c r="BN85" s="178"/>
      <c r="BO85" s="87" t="s">
        <v>24</v>
      </c>
      <c r="BP85" s="91" t="e">
        <f>BP84/BP81</f>
        <v>#DIV/0!</v>
      </c>
    </row>
    <row r="86" spans="1:74" ht="14.25" customHeight="1" x14ac:dyDescent="0.45">
      <c r="A86" s="60"/>
      <c r="B86" s="181"/>
      <c r="C86" s="183"/>
      <c r="D86" s="177"/>
      <c r="E86" s="177"/>
      <c r="F86" s="177"/>
      <c r="G86" s="177"/>
      <c r="H86" s="177"/>
      <c r="I86" s="179"/>
      <c r="J86" s="92" t="s">
        <v>43</v>
      </c>
      <c r="K86" s="93" t="str">
        <f>IF(1&gt;K79,"対象外",IF(K84&gt;=K79,"OK","NG"))</f>
        <v>対象外</v>
      </c>
      <c r="L86" s="60"/>
      <c r="M86" s="181"/>
      <c r="N86" s="183"/>
      <c r="O86" s="177"/>
      <c r="P86" s="177"/>
      <c r="Q86" s="177"/>
      <c r="R86" s="177"/>
      <c r="S86" s="177"/>
      <c r="T86" s="179"/>
      <c r="U86" s="92" t="s">
        <v>43</v>
      </c>
      <c r="V86" s="93" t="str">
        <f>IF(1&gt;V79,"対象外",IF(V84&gt;=V79,"OK","NG"))</f>
        <v>対象外</v>
      </c>
      <c r="Y86" s="181"/>
      <c r="Z86" s="183"/>
      <c r="AA86" s="177"/>
      <c r="AB86" s="177"/>
      <c r="AC86" s="177"/>
      <c r="AD86" s="177"/>
      <c r="AE86" s="177"/>
      <c r="AF86" s="179"/>
      <c r="AG86" s="92" t="s">
        <v>43</v>
      </c>
      <c r="AH86" s="93" t="str">
        <f>IF(1&gt;AH79,"対象外",IF(AH84&gt;=AH79,"OK","NG"))</f>
        <v>対象外</v>
      </c>
      <c r="AJ86" s="181"/>
      <c r="AK86" s="183"/>
      <c r="AL86" s="177"/>
      <c r="AM86" s="177"/>
      <c r="AN86" s="177"/>
      <c r="AO86" s="177"/>
      <c r="AP86" s="177"/>
      <c r="AQ86" s="179"/>
      <c r="AR86" s="92" t="s">
        <v>43</v>
      </c>
      <c r="AS86" s="93" t="str">
        <f>IF(1&gt;AS79,"対象外",IF(AS84&gt;=AS79,"OK","NG"))</f>
        <v>対象外</v>
      </c>
      <c r="AV86" s="181"/>
      <c r="AW86" s="183"/>
      <c r="AX86" s="177"/>
      <c r="AY86" s="177"/>
      <c r="AZ86" s="177"/>
      <c r="BA86" s="177"/>
      <c r="BB86" s="177"/>
      <c r="BC86" s="179"/>
      <c r="BD86" s="92" t="s">
        <v>43</v>
      </c>
      <c r="BE86" s="93" t="str">
        <f>IF(1&gt;BE79,"対象外",IF(BE84&gt;=BE79,"OK","NG"))</f>
        <v>対象外</v>
      </c>
      <c r="BG86" s="181"/>
      <c r="BH86" s="183"/>
      <c r="BI86" s="177"/>
      <c r="BJ86" s="177"/>
      <c r="BK86" s="177"/>
      <c r="BL86" s="177"/>
      <c r="BM86" s="177"/>
      <c r="BN86" s="179"/>
      <c r="BO86" s="92" t="s">
        <v>43</v>
      </c>
      <c r="BP86" s="93" t="str">
        <f>IF(1&gt;BP79,"対象外",IF(BP84&gt;=BP79,"OK","NG"))</f>
        <v>対象外</v>
      </c>
      <c r="BV86" s="62" t="str">
        <f t="shared" ref="BV86:BV141" si="61">IF(COUNTIF(K85:BP86,"NG")&gt;=1,"NG","OK")</f>
        <v>OK</v>
      </c>
    </row>
    <row r="87" spans="1:74" ht="14.25" hidden="1" customHeight="1" x14ac:dyDescent="0.45">
      <c r="A87" s="60"/>
      <c r="B87" s="98"/>
      <c r="C87" s="98"/>
      <c r="D87" s="98"/>
      <c r="E87" s="98"/>
      <c r="F87" s="98"/>
      <c r="G87" s="98"/>
      <c r="H87" s="94" t="e">
        <f>IF(AND(DAY(H79)&gt;=22,DAY(H79)&lt;=28,H80="土"),1,0)</f>
        <v>#VALUE!</v>
      </c>
      <c r="I87" s="98"/>
      <c r="J87" s="99"/>
      <c r="K87" s="99"/>
      <c r="L87" s="60"/>
      <c r="M87" s="98"/>
      <c r="N87" s="98"/>
      <c r="O87" s="98"/>
      <c r="P87" s="98"/>
      <c r="Q87" s="98"/>
      <c r="R87" s="98"/>
      <c r="S87" s="94" t="e">
        <f>IF(AND(DAY(S79)&gt;=22,DAY(S79)&lt;=28,S80="土"),1,0)</f>
        <v>#VALUE!</v>
      </c>
      <c r="T87" s="98"/>
      <c r="U87" s="99"/>
      <c r="V87" s="99"/>
      <c r="Y87" s="98"/>
      <c r="Z87" s="98"/>
      <c r="AA87" s="98"/>
      <c r="AB87" s="98"/>
      <c r="AC87" s="98"/>
      <c r="AD87" s="98"/>
      <c r="AE87" s="94" t="e">
        <f>IF(AND(DAY(AE79)&gt;=22,DAY(AE79)&lt;=28,AE80="土"),1,0)</f>
        <v>#VALUE!</v>
      </c>
      <c r="AF87" s="98"/>
      <c r="AG87" s="99"/>
      <c r="AH87" s="99"/>
      <c r="AJ87" s="98"/>
      <c r="AK87" s="98"/>
      <c r="AL87" s="98"/>
      <c r="AM87" s="98"/>
      <c r="AN87" s="98"/>
      <c r="AO87" s="98"/>
      <c r="AP87" s="94" t="e">
        <f>IF(AND(DAY(AP79)&gt;=22,DAY(AP79)&lt;=28,AP80="土"),1,0)</f>
        <v>#VALUE!</v>
      </c>
      <c r="AQ87" s="98"/>
      <c r="AR87" s="99"/>
      <c r="AS87" s="99"/>
      <c r="AV87" s="98"/>
      <c r="AW87" s="98"/>
      <c r="AX87" s="98"/>
      <c r="AY87" s="98"/>
      <c r="AZ87" s="98"/>
      <c r="BA87" s="98"/>
      <c r="BB87" s="94" t="e">
        <f>IF(AND(DAY(BB79)&gt;=22,DAY(BB79)&lt;=28,BB80="土"),1,0)</f>
        <v>#VALUE!</v>
      </c>
      <c r="BC87" s="98"/>
      <c r="BD87" s="99"/>
      <c r="BE87" s="99"/>
      <c r="BG87" s="98"/>
      <c r="BH87" s="98"/>
      <c r="BI87" s="98"/>
      <c r="BJ87" s="98"/>
      <c r="BK87" s="98"/>
      <c r="BL87" s="98"/>
      <c r="BM87" s="94" t="e">
        <f>IF(AND(DAY(BM79)&gt;=22,DAY(BM79)&lt;=28,BM80="土"),1,0)</f>
        <v>#VALUE!</v>
      </c>
      <c r="BN87" s="98"/>
      <c r="BO87" s="99"/>
      <c r="BP87" s="99"/>
      <c r="BU87" s="62">
        <f t="shared" ref="BU87:BU141" si="62">_xlfn.AGGREGATE(9,6,C87:BN87)</f>
        <v>0</v>
      </c>
      <c r="BV87" s="62" t="str">
        <f t="shared" si="61"/>
        <v>OK</v>
      </c>
    </row>
    <row r="88" spans="1:74" ht="14.25" hidden="1" customHeight="1" x14ac:dyDescent="0.45">
      <c r="A88" s="60"/>
      <c r="B88" s="98"/>
      <c r="C88" s="98"/>
      <c r="D88" s="98"/>
      <c r="E88" s="98"/>
      <c r="F88" s="98"/>
      <c r="G88" s="98"/>
      <c r="H88" s="94" t="e">
        <f>IF(AND(DAY(H79)&gt;=22,DAY(H79)&lt;=28,H80="土",OR(H85="休",H85="雨")),1,0)</f>
        <v>#VALUE!</v>
      </c>
      <c r="I88" s="98"/>
      <c r="J88" s="99"/>
      <c r="K88" s="99"/>
      <c r="L88" s="60"/>
      <c r="M88" s="98"/>
      <c r="N88" s="98"/>
      <c r="O88" s="98"/>
      <c r="P88" s="98"/>
      <c r="Q88" s="98"/>
      <c r="R88" s="98"/>
      <c r="S88" s="94" t="e">
        <f>IF(AND(DAY(S79)&gt;=22,DAY(S79)&lt;=28,S80="土",OR(S85="休",S85="雨")),1,0)</f>
        <v>#VALUE!</v>
      </c>
      <c r="T88" s="98"/>
      <c r="U88" s="99"/>
      <c r="V88" s="99"/>
      <c r="Y88" s="98"/>
      <c r="Z88" s="98"/>
      <c r="AA88" s="98"/>
      <c r="AB88" s="98"/>
      <c r="AC88" s="98"/>
      <c r="AD88" s="98"/>
      <c r="AE88" s="94" t="e">
        <f>IF(AND(DAY(AE79)&gt;=22,DAY(AE79)&lt;=28,AE80="土",OR(AE85="休",AE85="雨")),1,0)</f>
        <v>#VALUE!</v>
      </c>
      <c r="AF88" s="98"/>
      <c r="AG88" s="99"/>
      <c r="AH88" s="99"/>
      <c r="AJ88" s="98"/>
      <c r="AK88" s="98"/>
      <c r="AL88" s="98"/>
      <c r="AM88" s="98"/>
      <c r="AN88" s="98"/>
      <c r="AO88" s="98"/>
      <c r="AP88" s="94" t="e">
        <f>IF(AND(DAY(AP79)&gt;=22,DAY(AP79)&lt;=28,AP80="土",OR(AP85="休",AP85="雨")),1,0)</f>
        <v>#VALUE!</v>
      </c>
      <c r="AQ88" s="98"/>
      <c r="AR88" s="99"/>
      <c r="AS88" s="99"/>
      <c r="AV88" s="98"/>
      <c r="AW88" s="98"/>
      <c r="AX88" s="98"/>
      <c r="AY88" s="98"/>
      <c r="AZ88" s="98"/>
      <c r="BA88" s="98"/>
      <c r="BB88" s="94" t="e">
        <f>IF(AND(DAY(BB79)&gt;=22,DAY(BB79)&lt;=28,BB80="土",OR(BB85="休",BB85="雨")),1,0)</f>
        <v>#VALUE!</v>
      </c>
      <c r="BC88" s="98"/>
      <c r="BD88" s="99"/>
      <c r="BE88" s="99"/>
      <c r="BG88" s="98"/>
      <c r="BH88" s="98"/>
      <c r="BI88" s="98"/>
      <c r="BJ88" s="98"/>
      <c r="BK88" s="98"/>
      <c r="BL88" s="98"/>
      <c r="BM88" s="94" t="e">
        <f>IF(AND(DAY(BM79)&gt;=22,DAY(BM79)&lt;=28,BM80="土",OR(BM85="休",BM85="雨")),1,0)</f>
        <v>#VALUE!</v>
      </c>
      <c r="BN88" s="98"/>
      <c r="BO88" s="99"/>
      <c r="BP88" s="99"/>
      <c r="BU88" s="62">
        <f t="shared" si="62"/>
        <v>0</v>
      </c>
      <c r="BV88" s="62" t="str">
        <f t="shared" si="61"/>
        <v>OK</v>
      </c>
    </row>
    <row r="89" spans="1:74" ht="14.25" hidden="1" customHeight="1" x14ac:dyDescent="0.45">
      <c r="A89" s="60"/>
      <c r="B89" s="98"/>
      <c r="C89" s="98"/>
      <c r="D89" s="98"/>
      <c r="E89" s="98"/>
      <c r="F89" s="98"/>
      <c r="G89" s="98"/>
      <c r="H89" s="94" t="e">
        <f>IF(AND(DAY(H79)&gt;=8,DAY(H79)&lt;=14,H80="土"),1,0)</f>
        <v>#VALUE!</v>
      </c>
      <c r="I89" s="98"/>
      <c r="J89" s="99"/>
      <c r="K89" s="99"/>
      <c r="L89" s="60"/>
      <c r="M89" s="98"/>
      <c r="N89" s="98"/>
      <c r="O89" s="98"/>
      <c r="P89" s="98"/>
      <c r="Q89" s="98"/>
      <c r="R89" s="98"/>
      <c r="S89" s="94" t="e">
        <f>IF(AND(DAY(S79)&gt;=8,DAY(S79)&lt;=14,S80="土"),1,0)</f>
        <v>#VALUE!</v>
      </c>
      <c r="T89" s="98"/>
      <c r="U89" s="99"/>
      <c r="V89" s="99"/>
      <c r="Y89" s="98"/>
      <c r="Z89" s="98"/>
      <c r="AA89" s="98"/>
      <c r="AB89" s="98"/>
      <c r="AC89" s="98"/>
      <c r="AD89" s="98"/>
      <c r="AE89" s="94" t="e">
        <f>IF(AND(DAY(AE79)&gt;=8,DAY(AE79)&lt;=14,AE80="土"),1,0)</f>
        <v>#VALUE!</v>
      </c>
      <c r="AF89" s="98"/>
      <c r="AG89" s="99"/>
      <c r="AH89" s="99"/>
      <c r="AJ89" s="98"/>
      <c r="AK89" s="98"/>
      <c r="AL89" s="98"/>
      <c r="AM89" s="98"/>
      <c r="AN89" s="98"/>
      <c r="AO89" s="98"/>
      <c r="AP89" s="94" t="e">
        <f>IF(AND(DAY(AP79)&gt;=8,DAY(AP79)&lt;=14,AP80="土"),1,0)</f>
        <v>#VALUE!</v>
      </c>
      <c r="AQ89" s="98"/>
      <c r="AR89" s="99"/>
      <c r="AS89" s="99"/>
      <c r="AV89" s="98"/>
      <c r="AW89" s="98"/>
      <c r="AX89" s="98"/>
      <c r="AY89" s="98"/>
      <c r="AZ89" s="98"/>
      <c r="BA89" s="98"/>
      <c r="BB89" s="94" t="e">
        <f>IF(AND(DAY(BB79)&gt;=8,DAY(BB79)&lt;=14,BB80="土"),1,0)</f>
        <v>#VALUE!</v>
      </c>
      <c r="BC89" s="98"/>
      <c r="BD89" s="99"/>
      <c r="BE89" s="99"/>
      <c r="BG89" s="98"/>
      <c r="BH89" s="98"/>
      <c r="BI89" s="98"/>
      <c r="BJ89" s="98"/>
      <c r="BK89" s="98"/>
      <c r="BL89" s="98"/>
      <c r="BM89" s="94" t="e">
        <f>IF(AND(DAY(BM79)&gt;=8,DAY(BM79)&lt;=14,BM80="土"),1,0)</f>
        <v>#VALUE!</v>
      </c>
      <c r="BN89" s="98"/>
      <c r="BO89" s="99"/>
      <c r="BP89" s="99"/>
      <c r="BU89" s="62">
        <f t="shared" si="62"/>
        <v>0</v>
      </c>
      <c r="BV89" s="62" t="str">
        <f t="shared" si="61"/>
        <v>OK</v>
      </c>
    </row>
    <row r="90" spans="1:74" ht="14.25" hidden="1" customHeight="1" x14ac:dyDescent="0.45">
      <c r="A90" s="60"/>
      <c r="B90" s="98"/>
      <c r="C90" s="98"/>
      <c r="D90" s="98"/>
      <c r="E90" s="98"/>
      <c r="F90" s="98"/>
      <c r="G90" s="98"/>
      <c r="H90" s="94" t="e">
        <f>IF(AND(DAY(H79)&gt;=8,DAY(H79)&lt;=14,H80="土",OR(H85="休",H85="雨")),1,0)</f>
        <v>#VALUE!</v>
      </c>
      <c r="I90" s="98"/>
      <c r="J90" s="99"/>
      <c r="K90" s="99"/>
      <c r="L90" s="60"/>
      <c r="M90" s="98"/>
      <c r="N90" s="98"/>
      <c r="O90" s="98"/>
      <c r="P90" s="98"/>
      <c r="Q90" s="98"/>
      <c r="R90" s="98"/>
      <c r="S90" s="94" t="e">
        <f>IF(AND(DAY(S79)&gt;=8,DAY(S79)&lt;=14,S80="土",OR(S85="休",S85="雨")),1,0)</f>
        <v>#VALUE!</v>
      </c>
      <c r="T90" s="98"/>
      <c r="U90" s="99"/>
      <c r="V90" s="99"/>
      <c r="Y90" s="98"/>
      <c r="Z90" s="98"/>
      <c r="AA90" s="98"/>
      <c r="AB90" s="98"/>
      <c r="AC90" s="98"/>
      <c r="AD90" s="98"/>
      <c r="AE90" s="94" t="e">
        <f>IF(AND(DAY(AE79)&gt;=8,DAY(AE79)&lt;=14,AE80="土",OR(AE85="休",AE85="雨")),1,0)</f>
        <v>#VALUE!</v>
      </c>
      <c r="AF90" s="98"/>
      <c r="AG90" s="99"/>
      <c r="AH90" s="99"/>
      <c r="AJ90" s="98"/>
      <c r="AK90" s="98"/>
      <c r="AL90" s="98"/>
      <c r="AM90" s="98"/>
      <c r="AN90" s="98"/>
      <c r="AO90" s="98"/>
      <c r="AP90" s="94" t="e">
        <f>IF(AND(DAY(AP79)&gt;=8,DAY(AP79)&lt;=14,AP80="土",OR(AP85="休",AP85="雨")),1,0)</f>
        <v>#VALUE!</v>
      </c>
      <c r="AQ90" s="98"/>
      <c r="AR90" s="99"/>
      <c r="AS90" s="99"/>
      <c r="AV90" s="98"/>
      <c r="AW90" s="98"/>
      <c r="AX90" s="98"/>
      <c r="AY90" s="98"/>
      <c r="AZ90" s="98"/>
      <c r="BA90" s="98"/>
      <c r="BB90" s="94" t="e">
        <f>IF(AND(DAY(BB79)&gt;=8,DAY(BB79)&lt;=14,BB80="土",OR(BB85="休",BB85="雨")),1,0)</f>
        <v>#VALUE!</v>
      </c>
      <c r="BC90" s="98"/>
      <c r="BD90" s="99"/>
      <c r="BE90" s="99"/>
      <c r="BG90" s="98"/>
      <c r="BH90" s="98"/>
      <c r="BI90" s="98"/>
      <c r="BJ90" s="98"/>
      <c r="BK90" s="98"/>
      <c r="BL90" s="98"/>
      <c r="BM90" s="94" t="e">
        <f>IF(AND(DAY(BM79)&gt;=8,DAY(BM79)&lt;=14,BM80="土",OR(BM85="休",BM85="雨")),1,0)</f>
        <v>#VALUE!</v>
      </c>
      <c r="BN90" s="98"/>
      <c r="BO90" s="99"/>
      <c r="BP90" s="99"/>
      <c r="BU90" s="62">
        <f t="shared" si="62"/>
        <v>0</v>
      </c>
      <c r="BV90" s="62" t="str">
        <f t="shared" si="61"/>
        <v>OK</v>
      </c>
    </row>
    <row r="91" spans="1:74" ht="14.25" customHeight="1" x14ac:dyDescent="0.45">
      <c r="A91" s="60"/>
      <c r="B91" s="98"/>
      <c r="C91" s="98"/>
      <c r="D91" s="98"/>
      <c r="E91" s="98"/>
      <c r="F91" s="98"/>
      <c r="G91" s="98"/>
      <c r="H91" s="98"/>
      <c r="I91" s="98"/>
      <c r="J91" s="99"/>
      <c r="K91" s="99"/>
      <c r="L91" s="60"/>
      <c r="M91" s="98"/>
      <c r="N91" s="98"/>
      <c r="O91" s="98"/>
      <c r="P91" s="98"/>
      <c r="Q91" s="98"/>
      <c r="R91" s="98"/>
      <c r="S91" s="98"/>
      <c r="T91" s="98"/>
      <c r="U91" s="99"/>
      <c r="V91" s="99"/>
      <c r="Y91" s="98"/>
      <c r="Z91" s="98"/>
      <c r="AA91" s="98"/>
      <c r="AB91" s="98"/>
      <c r="AC91" s="98"/>
      <c r="AD91" s="98"/>
      <c r="AE91" s="98"/>
      <c r="AF91" s="98"/>
      <c r="AG91" s="99"/>
      <c r="AH91" s="99"/>
      <c r="AJ91" s="98"/>
      <c r="AK91" s="98"/>
      <c r="AL91" s="98"/>
      <c r="AM91" s="98"/>
      <c r="AN91" s="98"/>
      <c r="AO91" s="98"/>
      <c r="AP91" s="98"/>
      <c r="AQ91" s="98"/>
      <c r="AR91" s="99"/>
      <c r="AS91" s="99"/>
      <c r="AV91" s="98"/>
      <c r="AW91" s="98"/>
      <c r="AX91" s="98"/>
      <c r="AY91" s="98"/>
      <c r="AZ91" s="98"/>
      <c r="BA91" s="98"/>
      <c r="BB91" s="98"/>
      <c r="BC91" s="98"/>
      <c r="BD91" s="99"/>
      <c r="BE91" s="99"/>
      <c r="BG91" s="98"/>
      <c r="BH91" s="98"/>
      <c r="BI91" s="98"/>
      <c r="BJ91" s="98"/>
      <c r="BK91" s="98"/>
      <c r="BL91" s="98"/>
      <c r="BM91" s="98"/>
      <c r="BN91" s="98"/>
      <c r="BO91" s="99"/>
      <c r="BP91" s="99"/>
    </row>
    <row r="92" spans="1:74" ht="14.25" customHeight="1" x14ac:dyDescent="0.4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</row>
    <row r="93" spans="1:74" ht="14.25" hidden="1" customHeight="1" x14ac:dyDescent="0.45">
      <c r="A93" s="60"/>
      <c r="B93" s="60"/>
      <c r="C93" s="75">
        <f>YEAR(I77+1)</f>
        <v>1900</v>
      </c>
      <c r="D93" s="75">
        <f>MONTH(I77+1)</f>
        <v>1</v>
      </c>
      <c r="E93" s="75">
        <f>DAY(I77+1)</f>
        <v>30</v>
      </c>
      <c r="F93" s="75"/>
      <c r="G93" s="75"/>
      <c r="H93" s="75"/>
      <c r="I93" s="75"/>
      <c r="J93" s="60"/>
      <c r="K93" s="60"/>
      <c r="L93" s="60"/>
      <c r="M93" s="60"/>
      <c r="N93" s="75">
        <f>YEAR(T77+1)</f>
        <v>1900</v>
      </c>
      <c r="O93" s="75">
        <f>MONTH(T77+1)</f>
        <v>3</v>
      </c>
      <c r="P93" s="75">
        <f>DAY(T77+1)</f>
        <v>26</v>
      </c>
      <c r="Q93" s="75"/>
      <c r="R93" s="75"/>
      <c r="S93" s="75"/>
      <c r="T93" s="75"/>
      <c r="U93" s="60"/>
      <c r="V93" s="60"/>
      <c r="Y93" s="60"/>
      <c r="Z93" s="75">
        <f>YEAR(AF77+1)</f>
        <v>1900</v>
      </c>
      <c r="AA93" s="75">
        <f>MONTH(AF77+1)</f>
        <v>5</v>
      </c>
      <c r="AB93" s="75">
        <f>DAY(AF77+1)</f>
        <v>21</v>
      </c>
      <c r="AC93" s="75"/>
      <c r="AD93" s="75"/>
      <c r="AE93" s="75"/>
      <c r="AF93" s="75"/>
      <c r="AG93" s="60"/>
      <c r="AH93" s="60"/>
      <c r="AJ93" s="60"/>
      <c r="AK93" s="75">
        <f>YEAR(AQ77+1)</f>
        <v>1900</v>
      </c>
      <c r="AL93" s="75">
        <f>MONTH(AQ77+1)</f>
        <v>7</v>
      </c>
      <c r="AM93" s="75">
        <f>DAY(AQ77+1)</f>
        <v>16</v>
      </c>
      <c r="AN93" s="75"/>
      <c r="AO93" s="75"/>
      <c r="AP93" s="75"/>
      <c r="AQ93" s="75"/>
      <c r="AR93" s="60"/>
      <c r="AS93" s="60"/>
      <c r="AV93" s="60"/>
      <c r="AW93" s="75">
        <f>YEAR(BC77+1)</f>
        <v>1900</v>
      </c>
      <c r="AX93" s="75">
        <f>MONTH(BC77+1)</f>
        <v>9</v>
      </c>
      <c r="AY93" s="75">
        <f>DAY(BC77+1)</f>
        <v>10</v>
      </c>
      <c r="AZ93" s="75"/>
      <c r="BA93" s="75"/>
      <c r="BB93" s="75"/>
      <c r="BC93" s="75"/>
      <c r="BD93" s="60"/>
      <c r="BE93" s="60"/>
      <c r="BG93" s="60"/>
      <c r="BH93" s="75">
        <f>YEAR(BN77+1)</f>
        <v>1900</v>
      </c>
      <c r="BI93" s="75">
        <f>MONTH(BN77+1)</f>
        <v>11</v>
      </c>
      <c r="BJ93" s="75">
        <f>DAY(BN77+1)</f>
        <v>5</v>
      </c>
      <c r="BK93" s="75"/>
      <c r="BL93" s="75"/>
      <c r="BM93" s="75"/>
      <c r="BN93" s="75"/>
      <c r="BO93" s="60"/>
      <c r="BP93" s="60"/>
    </row>
    <row r="94" spans="1:74" ht="14.25" hidden="1" customHeight="1" x14ac:dyDescent="0.45">
      <c r="A94" s="60"/>
      <c r="B94" s="60"/>
      <c r="C94" s="76">
        <f>I77+1</f>
        <v>30</v>
      </c>
      <c r="D94" s="76">
        <f>C94+1</f>
        <v>31</v>
      </c>
      <c r="E94" s="76">
        <f t="shared" ref="E94:I94" si="63">D94+1</f>
        <v>32</v>
      </c>
      <c r="F94" s="76">
        <f t="shared" si="63"/>
        <v>33</v>
      </c>
      <c r="G94" s="76">
        <f t="shared" si="63"/>
        <v>34</v>
      </c>
      <c r="H94" s="76">
        <f t="shared" si="63"/>
        <v>35</v>
      </c>
      <c r="I94" s="76">
        <f t="shared" si="63"/>
        <v>36</v>
      </c>
      <c r="J94" s="60"/>
      <c r="K94" s="60"/>
      <c r="L94" s="60"/>
      <c r="M94" s="60"/>
      <c r="N94" s="76">
        <f>T77+1</f>
        <v>86</v>
      </c>
      <c r="O94" s="76">
        <f t="shared" ref="O94:T94" si="64">N94+1</f>
        <v>87</v>
      </c>
      <c r="P94" s="76">
        <f t="shared" si="64"/>
        <v>88</v>
      </c>
      <c r="Q94" s="76">
        <f t="shared" si="64"/>
        <v>89</v>
      </c>
      <c r="R94" s="76">
        <f t="shared" si="64"/>
        <v>90</v>
      </c>
      <c r="S94" s="76">
        <f t="shared" si="64"/>
        <v>91</v>
      </c>
      <c r="T94" s="76">
        <f t="shared" si="64"/>
        <v>92</v>
      </c>
      <c r="U94" s="60"/>
      <c r="V94" s="60"/>
      <c r="Y94" s="60"/>
      <c r="Z94" s="76">
        <f>AF77+1</f>
        <v>142</v>
      </c>
      <c r="AA94" s="76">
        <f t="shared" ref="AA94:AF94" si="65">Z94+1</f>
        <v>143</v>
      </c>
      <c r="AB94" s="76">
        <f t="shared" si="65"/>
        <v>144</v>
      </c>
      <c r="AC94" s="76">
        <f t="shared" si="65"/>
        <v>145</v>
      </c>
      <c r="AD94" s="76">
        <f t="shared" si="65"/>
        <v>146</v>
      </c>
      <c r="AE94" s="76">
        <f t="shared" si="65"/>
        <v>147</v>
      </c>
      <c r="AF94" s="76">
        <f t="shared" si="65"/>
        <v>148</v>
      </c>
      <c r="AG94" s="60"/>
      <c r="AH94" s="60"/>
      <c r="AJ94" s="60"/>
      <c r="AK94" s="76">
        <f>AQ77+1</f>
        <v>198</v>
      </c>
      <c r="AL94" s="76">
        <f t="shared" ref="AL94:AQ94" si="66">AK94+1</f>
        <v>199</v>
      </c>
      <c r="AM94" s="76">
        <f t="shared" si="66"/>
        <v>200</v>
      </c>
      <c r="AN94" s="76">
        <f t="shared" si="66"/>
        <v>201</v>
      </c>
      <c r="AO94" s="76">
        <f t="shared" si="66"/>
        <v>202</v>
      </c>
      <c r="AP94" s="76">
        <f t="shared" si="66"/>
        <v>203</v>
      </c>
      <c r="AQ94" s="76">
        <f t="shared" si="66"/>
        <v>204</v>
      </c>
      <c r="AR94" s="60"/>
      <c r="AS94" s="60"/>
      <c r="AV94" s="60"/>
      <c r="AW94" s="76">
        <f>BC77+1</f>
        <v>254</v>
      </c>
      <c r="AX94" s="76">
        <f t="shared" ref="AX94:BC94" si="67">AW94+1</f>
        <v>255</v>
      </c>
      <c r="AY94" s="76">
        <f t="shared" si="67"/>
        <v>256</v>
      </c>
      <c r="AZ94" s="76">
        <f t="shared" si="67"/>
        <v>257</v>
      </c>
      <c r="BA94" s="76">
        <f t="shared" si="67"/>
        <v>258</v>
      </c>
      <c r="BB94" s="76">
        <f t="shared" si="67"/>
        <v>259</v>
      </c>
      <c r="BC94" s="76">
        <f t="shared" si="67"/>
        <v>260</v>
      </c>
      <c r="BD94" s="60"/>
      <c r="BE94" s="60"/>
      <c r="BG94" s="60"/>
      <c r="BH94" s="76">
        <f>BN77+1</f>
        <v>310</v>
      </c>
      <c r="BI94" s="76">
        <f t="shared" ref="BI94:BN94" si="68">BH94+1</f>
        <v>311</v>
      </c>
      <c r="BJ94" s="76">
        <f t="shared" si="68"/>
        <v>312</v>
      </c>
      <c r="BK94" s="76">
        <f t="shared" si="68"/>
        <v>313</v>
      </c>
      <c r="BL94" s="76">
        <f t="shared" si="68"/>
        <v>314</v>
      </c>
      <c r="BM94" s="76">
        <f t="shared" si="68"/>
        <v>315</v>
      </c>
      <c r="BN94" s="76">
        <f t="shared" si="68"/>
        <v>316</v>
      </c>
      <c r="BO94" s="60"/>
      <c r="BP94" s="60"/>
    </row>
    <row r="95" spans="1:74" ht="14.25" customHeight="1" x14ac:dyDescent="0.45">
      <c r="A95" s="60"/>
      <c r="B95" s="77" t="s">
        <v>16</v>
      </c>
      <c r="C95" s="78">
        <f>DATE($C93,$D93,1)</f>
        <v>1</v>
      </c>
      <c r="D95" s="79"/>
      <c r="E95" s="79"/>
      <c r="F95" s="79"/>
      <c r="G95" s="79"/>
      <c r="H95" s="79"/>
      <c r="I95" s="79"/>
      <c r="J95" s="79"/>
      <c r="K95" s="80"/>
      <c r="L95" s="60"/>
      <c r="M95" s="77" t="s">
        <v>16</v>
      </c>
      <c r="N95" s="78">
        <f>DATE($N93,$O93,1)</f>
        <v>61</v>
      </c>
      <c r="O95" s="79"/>
      <c r="P95" s="79"/>
      <c r="Q95" s="79"/>
      <c r="R95" s="79"/>
      <c r="S95" s="79"/>
      <c r="T95" s="79"/>
      <c r="U95" s="79"/>
      <c r="V95" s="80"/>
      <c r="Y95" s="77" t="s">
        <v>16</v>
      </c>
      <c r="Z95" s="78">
        <f>DATE($N93,$O93,1)</f>
        <v>61</v>
      </c>
      <c r="AA95" s="79"/>
      <c r="AB95" s="79"/>
      <c r="AC95" s="79"/>
      <c r="AD95" s="79"/>
      <c r="AE95" s="79"/>
      <c r="AF95" s="79"/>
      <c r="AG95" s="79"/>
      <c r="AH95" s="80"/>
      <c r="AJ95" s="77" t="s">
        <v>16</v>
      </c>
      <c r="AK95" s="78">
        <f>DATE($AK93,$AL93,1)</f>
        <v>183</v>
      </c>
      <c r="AL95" s="79"/>
      <c r="AM95" s="79"/>
      <c r="AN95" s="79"/>
      <c r="AO95" s="79"/>
      <c r="AP95" s="79"/>
      <c r="AQ95" s="79"/>
      <c r="AR95" s="79"/>
      <c r="AS95" s="80"/>
      <c r="AV95" s="77" t="s">
        <v>16</v>
      </c>
      <c r="AW95" s="78">
        <f>DATE($AW93,$AX93,1)</f>
        <v>245</v>
      </c>
      <c r="AX95" s="79"/>
      <c r="AY95" s="79"/>
      <c r="AZ95" s="79"/>
      <c r="BA95" s="79"/>
      <c r="BB95" s="79"/>
      <c r="BC95" s="79"/>
      <c r="BD95" s="79"/>
      <c r="BE95" s="80"/>
      <c r="BG95" s="77" t="s">
        <v>16</v>
      </c>
      <c r="BH95" s="78">
        <f>DATE($BH93,$BI93,1)</f>
        <v>306</v>
      </c>
      <c r="BI95" s="79"/>
      <c r="BJ95" s="79"/>
      <c r="BK95" s="79"/>
      <c r="BL95" s="79"/>
      <c r="BM95" s="79"/>
      <c r="BN95" s="79"/>
      <c r="BO95" s="79"/>
      <c r="BP95" s="80"/>
    </row>
    <row r="96" spans="1:74" ht="14.25" customHeight="1" x14ac:dyDescent="0.45">
      <c r="A96" s="60"/>
      <c r="B96" s="81" t="s">
        <v>41</v>
      </c>
      <c r="C96" s="82" t="str">
        <f>IF(I77&lt;$G$5,I79+1,"")</f>
        <v/>
      </c>
      <c r="D96" s="83" t="str">
        <f t="shared" ref="D96:I96" si="69">IF(C94&lt;$G$5,C96+1,"")</f>
        <v/>
      </c>
      <c r="E96" s="83" t="str">
        <f t="shared" si="69"/>
        <v/>
      </c>
      <c r="F96" s="83" t="str">
        <f t="shared" si="69"/>
        <v/>
      </c>
      <c r="G96" s="83" t="str">
        <f t="shared" si="69"/>
        <v/>
      </c>
      <c r="H96" s="83" t="str">
        <f t="shared" si="69"/>
        <v/>
      </c>
      <c r="I96" s="83" t="str">
        <f t="shared" si="69"/>
        <v/>
      </c>
      <c r="J96" s="84" t="s">
        <v>18</v>
      </c>
      <c r="K96" s="85">
        <f>COUNTIFS(C97:I97,"土",C98:I98,"")+COUNTIFS(C97:I97,"日",C98:I98,"")</f>
        <v>0</v>
      </c>
      <c r="L96" s="60"/>
      <c r="M96" s="81" t="s">
        <v>41</v>
      </c>
      <c r="N96" s="82" t="str">
        <f>IF(T77&lt;$G$5,T79+1,"")</f>
        <v/>
      </c>
      <c r="O96" s="83" t="str">
        <f t="shared" ref="O96:T96" si="70">IF(N94&lt;$G$5,N96+1,"")</f>
        <v/>
      </c>
      <c r="P96" s="83" t="str">
        <f t="shared" si="70"/>
        <v/>
      </c>
      <c r="Q96" s="83" t="str">
        <f t="shared" si="70"/>
        <v/>
      </c>
      <c r="R96" s="83" t="str">
        <f t="shared" si="70"/>
        <v/>
      </c>
      <c r="S96" s="83" t="str">
        <f t="shared" si="70"/>
        <v/>
      </c>
      <c r="T96" s="83" t="str">
        <f t="shared" si="70"/>
        <v/>
      </c>
      <c r="U96" s="84" t="s">
        <v>18</v>
      </c>
      <c r="V96" s="85">
        <f>COUNTIFS(N97:T97,"土",N98:T98,"")+COUNTIFS(N97:T97,"日",N98:T98,"")</f>
        <v>0</v>
      </c>
      <c r="Y96" s="81" t="s">
        <v>41</v>
      </c>
      <c r="Z96" s="82" t="str">
        <f>IF(AF77&lt;$G$5,AF79+1,"")</f>
        <v/>
      </c>
      <c r="AA96" s="83" t="str">
        <f t="shared" ref="AA96:AF96" si="71">IF(Z94&lt;$G$5,Z96+1,"")</f>
        <v/>
      </c>
      <c r="AB96" s="83" t="str">
        <f t="shared" si="71"/>
        <v/>
      </c>
      <c r="AC96" s="83" t="str">
        <f t="shared" si="71"/>
        <v/>
      </c>
      <c r="AD96" s="83" t="str">
        <f t="shared" si="71"/>
        <v/>
      </c>
      <c r="AE96" s="83" t="str">
        <f t="shared" si="71"/>
        <v/>
      </c>
      <c r="AF96" s="83" t="str">
        <f t="shared" si="71"/>
        <v/>
      </c>
      <c r="AG96" s="84" t="s">
        <v>18</v>
      </c>
      <c r="AH96" s="85">
        <f>COUNTIFS(Z97:AF97,"土",Z98:AF98,"")+COUNTIFS(Z97:AF97,"日",Z98:AF98,"")</f>
        <v>0</v>
      </c>
      <c r="AJ96" s="81" t="s">
        <v>41</v>
      </c>
      <c r="AK96" s="82" t="str">
        <f>IF(AQ77&lt;$G$5,AQ79+1,"")</f>
        <v/>
      </c>
      <c r="AL96" s="83" t="str">
        <f t="shared" ref="AL96:AQ96" si="72">IF(AK94&lt;$G$5,AK96+1,"")</f>
        <v/>
      </c>
      <c r="AM96" s="83" t="str">
        <f t="shared" si="72"/>
        <v/>
      </c>
      <c r="AN96" s="83" t="str">
        <f t="shared" si="72"/>
        <v/>
      </c>
      <c r="AO96" s="83" t="str">
        <f t="shared" si="72"/>
        <v/>
      </c>
      <c r="AP96" s="83" t="str">
        <f t="shared" si="72"/>
        <v/>
      </c>
      <c r="AQ96" s="83" t="str">
        <f t="shared" si="72"/>
        <v/>
      </c>
      <c r="AR96" s="84" t="s">
        <v>18</v>
      </c>
      <c r="AS96" s="85">
        <f>COUNTIFS(AK97:AQ97,"土",AK98:AQ98,"")+COUNTIFS(AK97:AQ97,"日",AK98:AQ98,"")</f>
        <v>0</v>
      </c>
      <c r="AV96" s="81" t="s">
        <v>41</v>
      </c>
      <c r="AW96" s="82" t="str">
        <f>IF(BC77&lt;$G$5,BC79+1,"")</f>
        <v/>
      </c>
      <c r="AX96" s="83" t="str">
        <f t="shared" ref="AX96:BC96" si="73">IF(AW94&lt;$G$5,AW96+1,"")</f>
        <v/>
      </c>
      <c r="AY96" s="83" t="str">
        <f t="shared" si="73"/>
        <v/>
      </c>
      <c r="AZ96" s="83" t="str">
        <f t="shared" si="73"/>
        <v/>
      </c>
      <c r="BA96" s="83" t="str">
        <f t="shared" si="73"/>
        <v/>
      </c>
      <c r="BB96" s="83" t="str">
        <f t="shared" si="73"/>
        <v/>
      </c>
      <c r="BC96" s="83" t="str">
        <f t="shared" si="73"/>
        <v/>
      </c>
      <c r="BD96" s="84" t="s">
        <v>18</v>
      </c>
      <c r="BE96" s="85">
        <f>COUNTIFS(AW97:BC97,"土",AW98:BC98,"")+COUNTIFS(AW97:BC97,"日",AW98:BC98,"")</f>
        <v>0</v>
      </c>
      <c r="BG96" s="81" t="s">
        <v>41</v>
      </c>
      <c r="BH96" s="82" t="str">
        <f>IF(BN77&lt;$G$5,BN79+1,"")</f>
        <v/>
      </c>
      <c r="BI96" s="83" t="str">
        <f t="shared" ref="BI96:BN96" si="74">IF(BH94&lt;$G$5,BH96+1,"")</f>
        <v/>
      </c>
      <c r="BJ96" s="83" t="str">
        <f t="shared" si="74"/>
        <v/>
      </c>
      <c r="BK96" s="83" t="str">
        <f t="shared" si="74"/>
        <v/>
      </c>
      <c r="BL96" s="83" t="str">
        <f t="shared" si="74"/>
        <v/>
      </c>
      <c r="BM96" s="83" t="str">
        <f t="shared" si="74"/>
        <v/>
      </c>
      <c r="BN96" s="83" t="str">
        <f t="shared" si="74"/>
        <v/>
      </c>
      <c r="BO96" s="84" t="s">
        <v>18</v>
      </c>
      <c r="BP96" s="85">
        <f>COUNTIFS(BH97:BN97,"土",BH98:BN98,"")+COUNTIFS(BH97:BN97,"日",BH98:BN98,"")</f>
        <v>0</v>
      </c>
    </row>
    <row r="97" spans="1:74" ht="14.25" customHeight="1" x14ac:dyDescent="0.45">
      <c r="A97" s="60"/>
      <c r="B97" s="81" t="s">
        <v>19</v>
      </c>
      <c r="C97" s="86" t="str">
        <f>IF(C96="","","月")</f>
        <v/>
      </c>
      <c r="D97" s="86" t="str">
        <f>IF(D96="","","火")</f>
        <v/>
      </c>
      <c r="E97" s="86" t="str">
        <f>IF(E96="","","水")</f>
        <v/>
      </c>
      <c r="F97" s="86" t="str">
        <f>IF(F96="","","木")</f>
        <v/>
      </c>
      <c r="G97" s="86" t="str">
        <f>IF(G96="","","金")</f>
        <v/>
      </c>
      <c r="H97" s="86" t="str">
        <f>IF(H96="","","土")</f>
        <v/>
      </c>
      <c r="I97" s="86" t="str">
        <f>IF(I96="","","日")</f>
        <v/>
      </c>
      <c r="J97" s="87" t="s">
        <v>42</v>
      </c>
      <c r="K97" s="88">
        <f>COUNTIF(C98:I98,"夏休")+COUNTIF(C98:I98,"冬休")+COUNTIF(C98:I98,"中止")+COUNTIF(C98:I98,"制作中")</f>
        <v>0</v>
      </c>
      <c r="L97" s="60"/>
      <c r="M97" s="81" t="s">
        <v>19</v>
      </c>
      <c r="N97" s="86" t="str">
        <f>IF(N96="","","月")</f>
        <v/>
      </c>
      <c r="O97" s="86" t="str">
        <f>IF(O96="","","火")</f>
        <v/>
      </c>
      <c r="P97" s="86" t="str">
        <f>IF(P96="","","水")</f>
        <v/>
      </c>
      <c r="Q97" s="86" t="str">
        <f>IF(Q96="","","木")</f>
        <v/>
      </c>
      <c r="R97" s="86" t="str">
        <f>IF(R96="","","金")</f>
        <v/>
      </c>
      <c r="S97" s="86" t="str">
        <f>IF(S96="","","土")</f>
        <v/>
      </c>
      <c r="T97" s="86" t="str">
        <f>IF(T96="","","日")</f>
        <v/>
      </c>
      <c r="U97" s="87" t="s">
        <v>42</v>
      </c>
      <c r="V97" s="88">
        <f>COUNTIF(N98:T98,"夏休")+COUNTIF(N98:T98,"冬休")+COUNTIF(N98:T98,"中止")+COUNTIF(N98:T98,"制作中")</f>
        <v>0</v>
      </c>
      <c r="Y97" s="81" t="s">
        <v>19</v>
      </c>
      <c r="Z97" s="86" t="str">
        <f>IF(Z96="","","月")</f>
        <v/>
      </c>
      <c r="AA97" s="86" t="str">
        <f>IF(AA96="","","火")</f>
        <v/>
      </c>
      <c r="AB97" s="86" t="str">
        <f>IF(AB96="","","水")</f>
        <v/>
      </c>
      <c r="AC97" s="86" t="str">
        <f>IF(AC96="","","木")</f>
        <v/>
      </c>
      <c r="AD97" s="86" t="str">
        <f>IF(AD96="","","金")</f>
        <v/>
      </c>
      <c r="AE97" s="86" t="str">
        <f>IF(AE96="","","土")</f>
        <v/>
      </c>
      <c r="AF97" s="86" t="str">
        <f>IF(AF96="","","日")</f>
        <v/>
      </c>
      <c r="AG97" s="87" t="s">
        <v>42</v>
      </c>
      <c r="AH97" s="88">
        <f>COUNTIF(Z98:AF98,"夏休")+COUNTIF(Z98:AF98,"冬休")+COUNTIF(Z98:AF98,"中止")+COUNTIF(Z98:AF98,"制作中")</f>
        <v>0</v>
      </c>
      <c r="AJ97" s="81" t="s">
        <v>19</v>
      </c>
      <c r="AK97" s="86" t="str">
        <f>IF(AK96="","","月")</f>
        <v/>
      </c>
      <c r="AL97" s="86" t="str">
        <f>IF(AL96="","","火")</f>
        <v/>
      </c>
      <c r="AM97" s="86" t="str">
        <f>IF(AM96="","","水")</f>
        <v/>
      </c>
      <c r="AN97" s="86" t="str">
        <f>IF(AN96="","","木")</f>
        <v/>
      </c>
      <c r="AO97" s="86" t="str">
        <f>IF(AO96="","","金")</f>
        <v/>
      </c>
      <c r="AP97" s="86" t="str">
        <f>IF(AP96="","","土")</f>
        <v/>
      </c>
      <c r="AQ97" s="86" t="str">
        <f>IF(AQ96="","","日")</f>
        <v/>
      </c>
      <c r="AR97" s="87" t="s">
        <v>42</v>
      </c>
      <c r="AS97" s="88">
        <f>COUNTIF(AK98:AQ98,"夏休")+COUNTIF(AK98:AQ98,"冬休")+COUNTIF(AK98:AQ98,"中止")+COUNTIF(AK98:AQ98,"制作中")</f>
        <v>0</v>
      </c>
      <c r="AV97" s="81" t="s">
        <v>19</v>
      </c>
      <c r="AW97" s="86" t="str">
        <f>IF(AW96="","","月")</f>
        <v/>
      </c>
      <c r="AX97" s="86" t="str">
        <f>IF(AX96="","","火")</f>
        <v/>
      </c>
      <c r="AY97" s="86" t="str">
        <f>IF(AY96="","","水")</f>
        <v/>
      </c>
      <c r="AZ97" s="86" t="str">
        <f>IF(AZ96="","","木")</f>
        <v/>
      </c>
      <c r="BA97" s="86" t="str">
        <f>IF(BA96="","","金")</f>
        <v/>
      </c>
      <c r="BB97" s="86" t="str">
        <f>IF(BB96="","","土")</f>
        <v/>
      </c>
      <c r="BC97" s="86" t="str">
        <f>IF(BC96="","","日")</f>
        <v/>
      </c>
      <c r="BD97" s="87" t="s">
        <v>42</v>
      </c>
      <c r="BE97" s="88">
        <f>COUNTIF(AW98:BC98,"夏休")+COUNTIF(AW98:BC98,"冬休")+COUNTIF(AW98:BC98,"中止")+COUNTIF(AW98:BC98,"制作中")</f>
        <v>0</v>
      </c>
      <c r="BG97" s="81" t="s">
        <v>19</v>
      </c>
      <c r="BH97" s="86" t="str">
        <f>IF(BH96="","","月")</f>
        <v/>
      </c>
      <c r="BI97" s="86" t="str">
        <f>IF(BI96="","","火")</f>
        <v/>
      </c>
      <c r="BJ97" s="86" t="str">
        <f>IF(BJ96="","","水")</f>
        <v/>
      </c>
      <c r="BK97" s="86" t="str">
        <f>IF(BK96="","","木")</f>
        <v/>
      </c>
      <c r="BL97" s="86" t="str">
        <f>IF(BL96="","","金")</f>
        <v/>
      </c>
      <c r="BM97" s="86" t="str">
        <f>IF(BM96="","","土")</f>
        <v/>
      </c>
      <c r="BN97" s="86" t="str">
        <f>IF(BN96="","","日")</f>
        <v/>
      </c>
      <c r="BO97" s="87" t="s">
        <v>42</v>
      </c>
      <c r="BP97" s="88">
        <f>COUNTIF(BH98:BN98,"夏休")+COUNTIF(BH98:BN98,"冬休")+COUNTIF(BH98:BN98,"中止")+COUNTIF(BH98:BN98,"制作中")</f>
        <v>0</v>
      </c>
    </row>
    <row r="98" spans="1:74" ht="14.25" customHeight="1" x14ac:dyDescent="0.45">
      <c r="A98" s="60"/>
      <c r="B98" s="180" t="s">
        <v>42</v>
      </c>
      <c r="C98" s="188"/>
      <c r="D98" s="184"/>
      <c r="E98" s="184"/>
      <c r="F98" s="184"/>
      <c r="G98" s="184"/>
      <c r="H98" s="184"/>
      <c r="I98" s="186"/>
      <c r="J98" s="87" t="s">
        <v>1</v>
      </c>
      <c r="K98" s="88">
        <f>COUNT(C96:I96)-K97</f>
        <v>0</v>
      </c>
      <c r="L98" s="60"/>
      <c r="M98" s="180" t="s">
        <v>42</v>
      </c>
      <c r="N98" s="188"/>
      <c r="O98" s="184"/>
      <c r="P98" s="184"/>
      <c r="Q98" s="184"/>
      <c r="R98" s="184"/>
      <c r="S98" s="184"/>
      <c r="T98" s="186"/>
      <c r="U98" s="87" t="s">
        <v>1</v>
      </c>
      <c r="V98" s="88">
        <f>COUNT(N96:T96)-V97</f>
        <v>0</v>
      </c>
      <c r="Y98" s="180" t="s">
        <v>42</v>
      </c>
      <c r="Z98" s="188"/>
      <c r="AA98" s="184"/>
      <c r="AB98" s="184"/>
      <c r="AC98" s="184"/>
      <c r="AD98" s="184"/>
      <c r="AE98" s="184"/>
      <c r="AF98" s="186"/>
      <c r="AG98" s="87" t="s">
        <v>1</v>
      </c>
      <c r="AH98" s="88">
        <f>COUNT(Z96:AF96)-AH97</f>
        <v>0</v>
      </c>
      <c r="AJ98" s="180" t="s">
        <v>42</v>
      </c>
      <c r="AK98" s="188"/>
      <c r="AL98" s="184"/>
      <c r="AM98" s="184"/>
      <c r="AN98" s="184"/>
      <c r="AO98" s="184"/>
      <c r="AP98" s="184"/>
      <c r="AQ98" s="186"/>
      <c r="AR98" s="87" t="s">
        <v>1</v>
      </c>
      <c r="AS98" s="88">
        <f>COUNT(AK96:AQ96)-AS97</f>
        <v>0</v>
      </c>
      <c r="AV98" s="180" t="s">
        <v>42</v>
      </c>
      <c r="AW98" s="188"/>
      <c r="AX98" s="184"/>
      <c r="AY98" s="184"/>
      <c r="AZ98" s="184"/>
      <c r="BA98" s="184"/>
      <c r="BB98" s="184"/>
      <c r="BC98" s="186"/>
      <c r="BD98" s="87" t="s">
        <v>1</v>
      </c>
      <c r="BE98" s="88">
        <f>COUNT(AW96:BC96)-BE97</f>
        <v>0</v>
      </c>
      <c r="BG98" s="180" t="s">
        <v>42</v>
      </c>
      <c r="BH98" s="188"/>
      <c r="BI98" s="184"/>
      <c r="BJ98" s="184"/>
      <c r="BK98" s="184"/>
      <c r="BL98" s="184"/>
      <c r="BM98" s="184"/>
      <c r="BN98" s="186"/>
      <c r="BO98" s="87" t="s">
        <v>1</v>
      </c>
      <c r="BP98" s="88">
        <f>COUNT(BH96:BN96)-BP97</f>
        <v>0</v>
      </c>
    </row>
    <row r="99" spans="1:74" ht="14.25" customHeight="1" x14ac:dyDescent="0.45">
      <c r="A99" s="60"/>
      <c r="B99" s="180"/>
      <c r="C99" s="189"/>
      <c r="D99" s="185"/>
      <c r="E99" s="185"/>
      <c r="F99" s="185"/>
      <c r="G99" s="185"/>
      <c r="H99" s="185"/>
      <c r="I99" s="187"/>
      <c r="J99" s="87" t="s">
        <v>22</v>
      </c>
      <c r="K99" s="88">
        <f>COUNTIF(C100:I101,"休")</f>
        <v>0</v>
      </c>
      <c r="L99" s="60"/>
      <c r="M99" s="180"/>
      <c r="N99" s="189"/>
      <c r="O99" s="185"/>
      <c r="P99" s="185"/>
      <c r="Q99" s="185"/>
      <c r="R99" s="185"/>
      <c r="S99" s="185"/>
      <c r="T99" s="187"/>
      <c r="U99" s="87" t="s">
        <v>22</v>
      </c>
      <c r="V99" s="88">
        <f>COUNTIF(N100:T101,"休")</f>
        <v>0</v>
      </c>
      <c r="Y99" s="180"/>
      <c r="Z99" s="189"/>
      <c r="AA99" s="185"/>
      <c r="AB99" s="185"/>
      <c r="AC99" s="185"/>
      <c r="AD99" s="185"/>
      <c r="AE99" s="185"/>
      <c r="AF99" s="187"/>
      <c r="AG99" s="87" t="s">
        <v>22</v>
      </c>
      <c r="AH99" s="88">
        <f>COUNTIF(Z100:AF101,"休")</f>
        <v>0</v>
      </c>
      <c r="AJ99" s="180"/>
      <c r="AK99" s="189"/>
      <c r="AL99" s="185"/>
      <c r="AM99" s="185"/>
      <c r="AN99" s="185"/>
      <c r="AO99" s="185"/>
      <c r="AP99" s="185"/>
      <c r="AQ99" s="187"/>
      <c r="AR99" s="87" t="s">
        <v>22</v>
      </c>
      <c r="AS99" s="88">
        <f>COUNTIF(AK100:AQ101,"休")</f>
        <v>0</v>
      </c>
      <c r="AV99" s="180"/>
      <c r="AW99" s="189"/>
      <c r="AX99" s="185"/>
      <c r="AY99" s="185"/>
      <c r="AZ99" s="185"/>
      <c r="BA99" s="185"/>
      <c r="BB99" s="185"/>
      <c r="BC99" s="187"/>
      <c r="BD99" s="87" t="s">
        <v>22</v>
      </c>
      <c r="BE99" s="88">
        <f>COUNTIF(AW100:BC101,"休")</f>
        <v>0</v>
      </c>
      <c r="BG99" s="180"/>
      <c r="BH99" s="189"/>
      <c r="BI99" s="185"/>
      <c r="BJ99" s="185"/>
      <c r="BK99" s="185"/>
      <c r="BL99" s="185"/>
      <c r="BM99" s="185"/>
      <c r="BN99" s="187"/>
      <c r="BO99" s="87" t="s">
        <v>22</v>
      </c>
      <c r="BP99" s="88">
        <f>COUNTIF(BH100:BN101,"休")</f>
        <v>0</v>
      </c>
    </row>
    <row r="100" spans="1:74" ht="14.25" customHeight="1" x14ac:dyDescent="0.45">
      <c r="A100" s="60"/>
      <c r="B100" s="180" t="s">
        <v>7</v>
      </c>
      <c r="C100" s="182"/>
      <c r="D100" s="176"/>
      <c r="E100" s="176"/>
      <c r="F100" s="176"/>
      <c r="G100" s="176"/>
      <c r="H100" s="176"/>
      <c r="I100" s="178"/>
      <c r="J100" s="87" t="s">
        <v>23</v>
      </c>
      <c r="K100" s="91" t="e">
        <f>K99/K98</f>
        <v>#DIV/0!</v>
      </c>
      <c r="L100" s="60"/>
      <c r="M100" s="180" t="s">
        <v>7</v>
      </c>
      <c r="N100" s="182"/>
      <c r="O100" s="176"/>
      <c r="P100" s="176"/>
      <c r="Q100" s="176"/>
      <c r="R100" s="176"/>
      <c r="S100" s="176"/>
      <c r="T100" s="178"/>
      <c r="U100" s="87" t="s">
        <v>23</v>
      </c>
      <c r="V100" s="91" t="e">
        <f>V99/V98</f>
        <v>#DIV/0!</v>
      </c>
      <c r="Y100" s="180" t="s">
        <v>7</v>
      </c>
      <c r="Z100" s="182"/>
      <c r="AA100" s="176"/>
      <c r="AB100" s="176"/>
      <c r="AC100" s="176"/>
      <c r="AD100" s="176"/>
      <c r="AE100" s="176"/>
      <c r="AF100" s="178"/>
      <c r="AG100" s="87" t="s">
        <v>23</v>
      </c>
      <c r="AH100" s="91" t="e">
        <f>AH99/AH98</f>
        <v>#DIV/0!</v>
      </c>
      <c r="AJ100" s="180" t="s">
        <v>7</v>
      </c>
      <c r="AK100" s="182"/>
      <c r="AL100" s="176"/>
      <c r="AM100" s="176"/>
      <c r="AN100" s="176"/>
      <c r="AO100" s="176"/>
      <c r="AP100" s="176"/>
      <c r="AQ100" s="178"/>
      <c r="AR100" s="87" t="s">
        <v>23</v>
      </c>
      <c r="AS100" s="91" t="e">
        <f>AS99/AS98</f>
        <v>#DIV/0!</v>
      </c>
      <c r="AV100" s="180" t="s">
        <v>7</v>
      </c>
      <c r="AW100" s="182"/>
      <c r="AX100" s="176"/>
      <c r="AY100" s="176"/>
      <c r="AZ100" s="176"/>
      <c r="BA100" s="176"/>
      <c r="BB100" s="176"/>
      <c r="BC100" s="178"/>
      <c r="BD100" s="87" t="s">
        <v>23</v>
      </c>
      <c r="BE100" s="91" t="e">
        <f>BE99/BE98</f>
        <v>#DIV/0!</v>
      </c>
      <c r="BG100" s="180" t="s">
        <v>7</v>
      </c>
      <c r="BH100" s="182"/>
      <c r="BI100" s="176"/>
      <c r="BJ100" s="176"/>
      <c r="BK100" s="176"/>
      <c r="BL100" s="176"/>
      <c r="BM100" s="176"/>
      <c r="BN100" s="178"/>
      <c r="BO100" s="87" t="s">
        <v>23</v>
      </c>
      <c r="BP100" s="91" t="e">
        <f>BP99/BP98</f>
        <v>#DIV/0!</v>
      </c>
    </row>
    <row r="101" spans="1:74" ht="14.25" customHeight="1" x14ac:dyDescent="0.45">
      <c r="A101" s="60"/>
      <c r="B101" s="180"/>
      <c r="C101" s="182"/>
      <c r="D101" s="176"/>
      <c r="E101" s="176"/>
      <c r="F101" s="176"/>
      <c r="G101" s="176"/>
      <c r="H101" s="176"/>
      <c r="I101" s="178"/>
      <c r="J101" s="87" t="s">
        <v>2</v>
      </c>
      <c r="K101" s="88">
        <f>COUNTA(C102:I102)</f>
        <v>0</v>
      </c>
      <c r="L101" s="60"/>
      <c r="M101" s="180"/>
      <c r="N101" s="182"/>
      <c r="O101" s="176"/>
      <c r="P101" s="176"/>
      <c r="Q101" s="176"/>
      <c r="R101" s="176"/>
      <c r="S101" s="176"/>
      <c r="T101" s="178"/>
      <c r="U101" s="87" t="s">
        <v>2</v>
      </c>
      <c r="V101" s="88">
        <f>COUNTA(N102:T102)</f>
        <v>0</v>
      </c>
      <c r="Y101" s="180"/>
      <c r="Z101" s="182"/>
      <c r="AA101" s="176"/>
      <c r="AB101" s="176"/>
      <c r="AC101" s="176"/>
      <c r="AD101" s="176"/>
      <c r="AE101" s="176"/>
      <c r="AF101" s="178"/>
      <c r="AG101" s="87" t="s">
        <v>2</v>
      </c>
      <c r="AH101" s="88">
        <f>COUNTA(Z102:AF102)</f>
        <v>0</v>
      </c>
      <c r="AJ101" s="180"/>
      <c r="AK101" s="182"/>
      <c r="AL101" s="176"/>
      <c r="AM101" s="176"/>
      <c r="AN101" s="176"/>
      <c r="AO101" s="176"/>
      <c r="AP101" s="176"/>
      <c r="AQ101" s="178"/>
      <c r="AR101" s="87" t="s">
        <v>2</v>
      </c>
      <c r="AS101" s="88">
        <f>COUNTA(AK102:AQ102)</f>
        <v>0</v>
      </c>
      <c r="AV101" s="180"/>
      <c r="AW101" s="182"/>
      <c r="AX101" s="176"/>
      <c r="AY101" s="176"/>
      <c r="AZ101" s="176"/>
      <c r="BA101" s="176"/>
      <c r="BB101" s="176"/>
      <c r="BC101" s="178"/>
      <c r="BD101" s="87" t="s">
        <v>2</v>
      </c>
      <c r="BE101" s="88">
        <f>COUNTA(AW102:BC102)</f>
        <v>0</v>
      </c>
      <c r="BG101" s="180"/>
      <c r="BH101" s="182"/>
      <c r="BI101" s="176"/>
      <c r="BJ101" s="176"/>
      <c r="BK101" s="176"/>
      <c r="BL101" s="176"/>
      <c r="BM101" s="176"/>
      <c r="BN101" s="178"/>
      <c r="BO101" s="87" t="s">
        <v>2</v>
      </c>
      <c r="BP101" s="88">
        <f>COUNTA(BH102:BN102)</f>
        <v>0</v>
      </c>
    </row>
    <row r="102" spans="1:74" ht="14.25" customHeight="1" x14ac:dyDescent="0.45">
      <c r="A102" s="60"/>
      <c r="B102" s="180" t="s">
        <v>10</v>
      </c>
      <c r="C102" s="182"/>
      <c r="D102" s="176"/>
      <c r="E102" s="176"/>
      <c r="F102" s="176"/>
      <c r="G102" s="176"/>
      <c r="H102" s="176"/>
      <c r="I102" s="178"/>
      <c r="J102" s="87" t="s">
        <v>24</v>
      </c>
      <c r="K102" s="91" t="e">
        <f>K101/K98</f>
        <v>#DIV/0!</v>
      </c>
      <c r="L102" s="60"/>
      <c r="M102" s="180" t="s">
        <v>10</v>
      </c>
      <c r="N102" s="182"/>
      <c r="O102" s="176"/>
      <c r="P102" s="176"/>
      <c r="Q102" s="176"/>
      <c r="R102" s="176"/>
      <c r="S102" s="176"/>
      <c r="T102" s="178"/>
      <c r="U102" s="87" t="s">
        <v>24</v>
      </c>
      <c r="V102" s="91" t="e">
        <f>V101/V98</f>
        <v>#DIV/0!</v>
      </c>
      <c r="Y102" s="180" t="s">
        <v>10</v>
      </c>
      <c r="Z102" s="182"/>
      <c r="AA102" s="176"/>
      <c r="AB102" s="176"/>
      <c r="AC102" s="176"/>
      <c r="AD102" s="176"/>
      <c r="AE102" s="176"/>
      <c r="AF102" s="178"/>
      <c r="AG102" s="87" t="s">
        <v>24</v>
      </c>
      <c r="AH102" s="91" t="e">
        <f>AH101/AH98</f>
        <v>#DIV/0!</v>
      </c>
      <c r="AJ102" s="180" t="s">
        <v>10</v>
      </c>
      <c r="AK102" s="182"/>
      <c r="AL102" s="176"/>
      <c r="AM102" s="176"/>
      <c r="AN102" s="176"/>
      <c r="AO102" s="176"/>
      <c r="AP102" s="176"/>
      <c r="AQ102" s="178"/>
      <c r="AR102" s="87" t="s">
        <v>24</v>
      </c>
      <c r="AS102" s="91" t="e">
        <f>AS101/AS98</f>
        <v>#DIV/0!</v>
      </c>
      <c r="AV102" s="180" t="s">
        <v>10</v>
      </c>
      <c r="AW102" s="182"/>
      <c r="AX102" s="176"/>
      <c r="AY102" s="176"/>
      <c r="AZ102" s="176"/>
      <c r="BA102" s="176"/>
      <c r="BB102" s="176"/>
      <c r="BC102" s="178"/>
      <c r="BD102" s="87" t="s">
        <v>24</v>
      </c>
      <c r="BE102" s="91" t="e">
        <f>BE101/BE98</f>
        <v>#DIV/0!</v>
      </c>
      <c r="BG102" s="180" t="s">
        <v>10</v>
      </c>
      <c r="BH102" s="182"/>
      <c r="BI102" s="176"/>
      <c r="BJ102" s="176"/>
      <c r="BK102" s="176"/>
      <c r="BL102" s="176"/>
      <c r="BM102" s="176"/>
      <c r="BN102" s="178"/>
      <c r="BO102" s="87" t="s">
        <v>24</v>
      </c>
      <c r="BP102" s="91" t="e">
        <f>BP101/BP98</f>
        <v>#DIV/0!</v>
      </c>
    </row>
    <row r="103" spans="1:74" ht="14.25" customHeight="1" x14ac:dyDescent="0.45">
      <c r="A103" s="60"/>
      <c r="B103" s="181"/>
      <c r="C103" s="183"/>
      <c r="D103" s="177"/>
      <c r="E103" s="177"/>
      <c r="F103" s="177"/>
      <c r="G103" s="177"/>
      <c r="H103" s="177"/>
      <c r="I103" s="179"/>
      <c r="J103" s="92" t="s">
        <v>43</v>
      </c>
      <c r="K103" s="93" t="str">
        <f>IF(1&gt;K96,"対象外",IF(K101&gt;=K96,"OK","NG"))</f>
        <v>対象外</v>
      </c>
      <c r="L103" s="60"/>
      <c r="M103" s="181"/>
      <c r="N103" s="183"/>
      <c r="O103" s="177"/>
      <c r="P103" s="177"/>
      <c r="Q103" s="177"/>
      <c r="R103" s="177"/>
      <c r="S103" s="177"/>
      <c r="T103" s="179"/>
      <c r="U103" s="92" t="s">
        <v>43</v>
      </c>
      <c r="V103" s="93" t="str">
        <f>IF(1&gt;V96,"対象外",IF(V101&gt;=V96,"OK","NG"))</f>
        <v>対象外</v>
      </c>
      <c r="Y103" s="181"/>
      <c r="Z103" s="183"/>
      <c r="AA103" s="177"/>
      <c r="AB103" s="177"/>
      <c r="AC103" s="177"/>
      <c r="AD103" s="177"/>
      <c r="AE103" s="177"/>
      <c r="AF103" s="179"/>
      <c r="AG103" s="92" t="s">
        <v>43</v>
      </c>
      <c r="AH103" s="93" t="str">
        <f>IF(1&gt;AH96,"対象外",IF(AH101&gt;=AH96,"OK","NG"))</f>
        <v>対象外</v>
      </c>
      <c r="AJ103" s="181"/>
      <c r="AK103" s="183"/>
      <c r="AL103" s="177"/>
      <c r="AM103" s="177"/>
      <c r="AN103" s="177"/>
      <c r="AO103" s="177"/>
      <c r="AP103" s="177"/>
      <c r="AQ103" s="179"/>
      <c r="AR103" s="92" t="s">
        <v>43</v>
      </c>
      <c r="AS103" s="93" t="str">
        <f>IF(1&gt;AS96,"対象外",IF(AS101&gt;=AS96,"OK","NG"))</f>
        <v>対象外</v>
      </c>
      <c r="AV103" s="181"/>
      <c r="AW103" s="183"/>
      <c r="AX103" s="177"/>
      <c r="AY103" s="177"/>
      <c r="AZ103" s="177"/>
      <c r="BA103" s="177"/>
      <c r="BB103" s="177"/>
      <c r="BC103" s="179"/>
      <c r="BD103" s="92" t="s">
        <v>43</v>
      </c>
      <c r="BE103" s="93" t="str">
        <f>IF(1&gt;BE96,"対象外",IF(BE101&gt;=BE96,"OK","NG"))</f>
        <v>対象外</v>
      </c>
      <c r="BG103" s="181"/>
      <c r="BH103" s="183"/>
      <c r="BI103" s="177"/>
      <c r="BJ103" s="177"/>
      <c r="BK103" s="177"/>
      <c r="BL103" s="177"/>
      <c r="BM103" s="177"/>
      <c r="BN103" s="179"/>
      <c r="BO103" s="92" t="s">
        <v>43</v>
      </c>
      <c r="BP103" s="93" t="str">
        <f>IF(1&gt;BP96,"対象外",IF(BP101&gt;=BP96,"OK","NG"))</f>
        <v>対象外</v>
      </c>
      <c r="BV103" s="62" t="str">
        <f t="shared" si="61"/>
        <v>OK</v>
      </c>
    </row>
    <row r="104" spans="1:74" ht="14.25" hidden="1" customHeight="1" x14ac:dyDescent="0.45">
      <c r="A104" s="60"/>
      <c r="B104" s="98"/>
      <c r="C104" s="98"/>
      <c r="D104" s="98"/>
      <c r="E104" s="98"/>
      <c r="F104" s="98"/>
      <c r="G104" s="98"/>
      <c r="H104" s="94" t="e">
        <f>IF(AND(DAY(H96)&gt;=22,DAY(H96)&lt;=28,H97="土"),1,0)</f>
        <v>#VALUE!</v>
      </c>
      <c r="I104" s="98"/>
      <c r="J104" s="99"/>
      <c r="K104" s="99"/>
      <c r="L104" s="60"/>
      <c r="M104" s="98"/>
      <c r="N104" s="98"/>
      <c r="O104" s="98"/>
      <c r="P104" s="98"/>
      <c r="Q104" s="98"/>
      <c r="R104" s="98"/>
      <c r="S104" s="94" t="e">
        <f>IF(AND(DAY(S96)&gt;=22,DAY(S96)&lt;=28,S97="土"),1,0)</f>
        <v>#VALUE!</v>
      </c>
      <c r="T104" s="98"/>
      <c r="U104" s="99"/>
      <c r="V104" s="99"/>
      <c r="Y104" s="98"/>
      <c r="Z104" s="98"/>
      <c r="AA104" s="98"/>
      <c r="AB104" s="98"/>
      <c r="AC104" s="98"/>
      <c r="AD104" s="98"/>
      <c r="AE104" s="94" t="e">
        <f>IF(AND(DAY(AE96)&gt;=22,DAY(AE96)&lt;=28,AE97="土"),1,0)</f>
        <v>#VALUE!</v>
      </c>
      <c r="AF104" s="98"/>
      <c r="AG104" s="99"/>
      <c r="AH104" s="99"/>
      <c r="AJ104" s="98"/>
      <c r="AK104" s="98"/>
      <c r="AL104" s="98"/>
      <c r="AM104" s="98"/>
      <c r="AN104" s="98"/>
      <c r="AO104" s="98"/>
      <c r="AP104" s="94" t="e">
        <f>IF(AND(DAY(AP96)&gt;=22,DAY(AP96)&lt;=28,AP97="土"),1,0)</f>
        <v>#VALUE!</v>
      </c>
      <c r="AQ104" s="98"/>
      <c r="AR104" s="99"/>
      <c r="AS104" s="99"/>
      <c r="AV104" s="98"/>
      <c r="AW104" s="98"/>
      <c r="AX104" s="98"/>
      <c r="AY104" s="98"/>
      <c r="AZ104" s="98"/>
      <c r="BA104" s="98"/>
      <c r="BB104" s="94" t="e">
        <f>IF(AND(DAY(BB96)&gt;=22,DAY(BB96)&lt;=28,BB97="土"),1,0)</f>
        <v>#VALUE!</v>
      </c>
      <c r="BC104" s="98"/>
      <c r="BD104" s="99"/>
      <c r="BE104" s="99"/>
      <c r="BG104" s="98"/>
      <c r="BH104" s="98"/>
      <c r="BI104" s="98"/>
      <c r="BJ104" s="98"/>
      <c r="BK104" s="98"/>
      <c r="BL104" s="98"/>
      <c r="BM104" s="94" t="e">
        <f>IF(AND(DAY(BM96)&gt;=22,DAY(BM96)&lt;=28,BM97="土"),1,0)</f>
        <v>#VALUE!</v>
      </c>
      <c r="BN104" s="98"/>
      <c r="BO104" s="99"/>
      <c r="BP104" s="99"/>
      <c r="BU104" s="62">
        <f t="shared" si="62"/>
        <v>0</v>
      </c>
      <c r="BV104" s="62" t="str">
        <f t="shared" si="61"/>
        <v>OK</v>
      </c>
    </row>
    <row r="105" spans="1:74" ht="14.25" hidden="1" customHeight="1" x14ac:dyDescent="0.45">
      <c r="A105" s="60"/>
      <c r="B105" s="98"/>
      <c r="C105" s="98"/>
      <c r="D105" s="98"/>
      <c r="E105" s="98"/>
      <c r="F105" s="98"/>
      <c r="G105" s="98"/>
      <c r="H105" s="94" t="e">
        <f>IF(AND(DAY(H96)&gt;=22,DAY(H96)&lt;=28,H97="土",OR(H102="休",H102="雨")),1,0)</f>
        <v>#VALUE!</v>
      </c>
      <c r="I105" s="98"/>
      <c r="J105" s="99"/>
      <c r="K105" s="99"/>
      <c r="L105" s="60"/>
      <c r="M105" s="98"/>
      <c r="N105" s="98"/>
      <c r="O105" s="98"/>
      <c r="P105" s="98"/>
      <c r="Q105" s="98"/>
      <c r="R105" s="98"/>
      <c r="S105" s="94" t="e">
        <f>IF(AND(DAY(S96)&gt;=22,DAY(S96)&lt;=28,S97="土",OR(S102="休",S102="雨")),1,0)</f>
        <v>#VALUE!</v>
      </c>
      <c r="T105" s="98"/>
      <c r="U105" s="99"/>
      <c r="V105" s="99"/>
      <c r="Y105" s="98"/>
      <c r="Z105" s="98"/>
      <c r="AA105" s="98"/>
      <c r="AB105" s="98"/>
      <c r="AC105" s="98"/>
      <c r="AD105" s="98"/>
      <c r="AE105" s="94" t="e">
        <f>IF(AND(DAY(AE96)&gt;=22,DAY(AE96)&lt;=28,AE97="土",OR(AE102="休",AE102="雨")),1,0)</f>
        <v>#VALUE!</v>
      </c>
      <c r="AF105" s="98"/>
      <c r="AG105" s="99"/>
      <c r="AH105" s="99"/>
      <c r="AJ105" s="98"/>
      <c r="AK105" s="98"/>
      <c r="AL105" s="98"/>
      <c r="AM105" s="98"/>
      <c r="AN105" s="98"/>
      <c r="AO105" s="98"/>
      <c r="AP105" s="94" t="e">
        <f>IF(AND(DAY(AP96)&gt;=22,DAY(AP96)&lt;=28,AP97="土",OR(AP102="休",AP102="雨")),1,0)</f>
        <v>#VALUE!</v>
      </c>
      <c r="AQ105" s="98"/>
      <c r="AR105" s="99"/>
      <c r="AS105" s="99"/>
      <c r="AV105" s="98"/>
      <c r="AW105" s="98"/>
      <c r="AX105" s="98"/>
      <c r="AY105" s="98"/>
      <c r="AZ105" s="98"/>
      <c r="BA105" s="98"/>
      <c r="BB105" s="94" t="e">
        <f>IF(AND(DAY(BB96)&gt;=22,DAY(BB96)&lt;=28,BB97="土",OR(BB102="休",BB102="雨")),1,0)</f>
        <v>#VALUE!</v>
      </c>
      <c r="BC105" s="98"/>
      <c r="BD105" s="99"/>
      <c r="BE105" s="99"/>
      <c r="BG105" s="98"/>
      <c r="BH105" s="98"/>
      <c r="BI105" s="98"/>
      <c r="BJ105" s="98"/>
      <c r="BK105" s="98"/>
      <c r="BL105" s="98"/>
      <c r="BM105" s="94" t="e">
        <f>IF(AND(DAY(BM96)&gt;=22,DAY(BM96)&lt;=28,BM97="土",OR(BM102="休",BM102="雨")),1,0)</f>
        <v>#VALUE!</v>
      </c>
      <c r="BN105" s="98"/>
      <c r="BO105" s="99"/>
      <c r="BP105" s="99"/>
      <c r="BU105" s="62">
        <f t="shared" si="62"/>
        <v>0</v>
      </c>
      <c r="BV105" s="62" t="str">
        <f t="shared" si="61"/>
        <v>OK</v>
      </c>
    </row>
    <row r="106" spans="1:74" ht="14.25" hidden="1" customHeight="1" x14ac:dyDescent="0.45">
      <c r="A106" s="60"/>
      <c r="B106" s="98"/>
      <c r="C106" s="98"/>
      <c r="D106" s="98"/>
      <c r="E106" s="98"/>
      <c r="F106" s="98"/>
      <c r="G106" s="98"/>
      <c r="H106" s="94" t="e">
        <f>IF(AND(DAY(H96)&gt;=8,DAY(H96)&lt;=14,H97="土"),1,0)</f>
        <v>#VALUE!</v>
      </c>
      <c r="I106" s="98"/>
      <c r="J106" s="99"/>
      <c r="K106" s="99"/>
      <c r="L106" s="60"/>
      <c r="M106" s="98"/>
      <c r="N106" s="98"/>
      <c r="O106" s="98"/>
      <c r="P106" s="98"/>
      <c r="Q106" s="98"/>
      <c r="R106" s="98"/>
      <c r="S106" s="94" t="e">
        <f>IF(AND(DAY(S96)&gt;=8,DAY(S96)&lt;=14,S97="土"),1,0)</f>
        <v>#VALUE!</v>
      </c>
      <c r="T106" s="98"/>
      <c r="U106" s="99"/>
      <c r="V106" s="99"/>
      <c r="Y106" s="98"/>
      <c r="Z106" s="98"/>
      <c r="AA106" s="98"/>
      <c r="AB106" s="98"/>
      <c r="AC106" s="98"/>
      <c r="AD106" s="98"/>
      <c r="AE106" s="94" t="e">
        <f>IF(AND(DAY(AE96)&gt;=8,DAY(AE96)&lt;=14,AE97="土"),1,0)</f>
        <v>#VALUE!</v>
      </c>
      <c r="AF106" s="98"/>
      <c r="AG106" s="99"/>
      <c r="AH106" s="99"/>
      <c r="AJ106" s="98"/>
      <c r="AK106" s="98"/>
      <c r="AL106" s="98"/>
      <c r="AM106" s="98"/>
      <c r="AN106" s="98"/>
      <c r="AO106" s="98"/>
      <c r="AP106" s="94" t="e">
        <f>IF(AND(DAY(AP96)&gt;=8,DAY(AP96)&lt;=14,AP97="土"),1,0)</f>
        <v>#VALUE!</v>
      </c>
      <c r="AQ106" s="98"/>
      <c r="AR106" s="99"/>
      <c r="AS106" s="99"/>
      <c r="AV106" s="98"/>
      <c r="AW106" s="98"/>
      <c r="AX106" s="98"/>
      <c r="AY106" s="98"/>
      <c r="AZ106" s="98"/>
      <c r="BA106" s="98"/>
      <c r="BB106" s="94" t="e">
        <f>IF(AND(DAY(BB96)&gt;=8,DAY(BB96)&lt;=14,BB97="土"),1,0)</f>
        <v>#VALUE!</v>
      </c>
      <c r="BC106" s="98"/>
      <c r="BD106" s="99"/>
      <c r="BE106" s="99"/>
      <c r="BG106" s="98"/>
      <c r="BH106" s="98"/>
      <c r="BI106" s="98"/>
      <c r="BJ106" s="98"/>
      <c r="BK106" s="98"/>
      <c r="BL106" s="98"/>
      <c r="BM106" s="94" t="e">
        <f>IF(AND(DAY(BM96)&gt;=8,DAY(BM96)&lt;=14,BM97="土"),1,0)</f>
        <v>#VALUE!</v>
      </c>
      <c r="BN106" s="98"/>
      <c r="BO106" s="99"/>
      <c r="BP106" s="99"/>
      <c r="BU106" s="62">
        <f t="shared" si="62"/>
        <v>0</v>
      </c>
      <c r="BV106" s="62" t="str">
        <f t="shared" si="61"/>
        <v>OK</v>
      </c>
    </row>
    <row r="107" spans="1:74" ht="14.25" hidden="1" customHeight="1" x14ac:dyDescent="0.45">
      <c r="A107" s="60"/>
      <c r="B107" s="98"/>
      <c r="C107" s="98"/>
      <c r="D107" s="98"/>
      <c r="E107" s="98"/>
      <c r="F107" s="98"/>
      <c r="G107" s="98"/>
      <c r="H107" s="94" t="e">
        <f>IF(AND(DAY(H96)&gt;=8,DAY(H96)&lt;=14,H97="土",OR(H102="休",H102="雨")),1,0)</f>
        <v>#VALUE!</v>
      </c>
      <c r="I107" s="98"/>
      <c r="J107" s="99"/>
      <c r="K107" s="99"/>
      <c r="L107" s="60"/>
      <c r="M107" s="98"/>
      <c r="N107" s="98"/>
      <c r="O107" s="98"/>
      <c r="P107" s="98"/>
      <c r="Q107" s="98"/>
      <c r="R107" s="98"/>
      <c r="S107" s="94" t="e">
        <f>IF(AND(DAY(S96)&gt;=8,DAY(S96)&lt;=14,S97="土",OR(S102="休",S102="雨")),1,0)</f>
        <v>#VALUE!</v>
      </c>
      <c r="T107" s="98"/>
      <c r="U107" s="99"/>
      <c r="V107" s="99"/>
      <c r="Y107" s="98"/>
      <c r="Z107" s="98"/>
      <c r="AA107" s="98"/>
      <c r="AB107" s="98"/>
      <c r="AC107" s="98"/>
      <c r="AD107" s="98"/>
      <c r="AE107" s="94" t="e">
        <f>IF(AND(DAY(AE96)&gt;=8,DAY(AE96)&lt;=14,AE97="土",OR(AE102="休",AE102="雨")),1,0)</f>
        <v>#VALUE!</v>
      </c>
      <c r="AF107" s="98"/>
      <c r="AG107" s="99"/>
      <c r="AH107" s="99"/>
      <c r="AJ107" s="98"/>
      <c r="AK107" s="98"/>
      <c r="AL107" s="98"/>
      <c r="AM107" s="98"/>
      <c r="AN107" s="98"/>
      <c r="AO107" s="98"/>
      <c r="AP107" s="94" t="e">
        <f>IF(AND(DAY(AP96)&gt;=8,DAY(AP96)&lt;=14,AP97="土",OR(AP102="休",AP102="雨")),1,0)</f>
        <v>#VALUE!</v>
      </c>
      <c r="AQ107" s="98"/>
      <c r="AR107" s="99"/>
      <c r="AS107" s="99"/>
      <c r="AV107" s="98"/>
      <c r="AW107" s="98"/>
      <c r="AX107" s="98"/>
      <c r="AY107" s="98"/>
      <c r="AZ107" s="98"/>
      <c r="BA107" s="98"/>
      <c r="BB107" s="94" t="e">
        <f>IF(AND(DAY(BB96)&gt;=8,DAY(BB96)&lt;=14,BB97="土",OR(BB102="休",BB102="雨")),1,0)</f>
        <v>#VALUE!</v>
      </c>
      <c r="BC107" s="98"/>
      <c r="BD107" s="99"/>
      <c r="BE107" s="99"/>
      <c r="BG107" s="98"/>
      <c r="BH107" s="98"/>
      <c r="BI107" s="98"/>
      <c r="BJ107" s="98"/>
      <c r="BK107" s="98"/>
      <c r="BL107" s="98"/>
      <c r="BM107" s="94" t="e">
        <f>IF(AND(DAY(BM96)&gt;=8,DAY(BM96)&lt;=14,BM97="土",OR(BM102="休",BM102="雨")),1,0)</f>
        <v>#VALUE!</v>
      </c>
      <c r="BN107" s="98"/>
      <c r="BO107" s="99"/>
      <c r="BP107" s="99"/>
      <c r="BU107" s="62">
        <f t="shared" si="62"/>
        <v>0</v>
      </c>
      <c r="BV107" s="62" t="str">
        <f t="shared" si="61"/>
        <v>OK</v>
      </c>
    </row>
    <row r="108" spans="1:74" ht="14.25" customHeight="1" x14ac:dyDescent="0.45">
      <c r="A108" s="60"/>
      <c r="B108" s="98"/>
      <c r="C108" s="98"/>
      <c r="D108" s="98"/>
      <c r="E108" s="98"/>
      <c r="F108" s="98"/>
      <c r="G108" s="98"/>
      <c r="H108" s="98"/>
      <c r="I108" s="98"/>
      <c r="J108" s="99"/>
      <c r="K108" s="99"/>
      <c r="L108" s="60"/>
      <c r="M108" s="98"/>
      <c r="N108" s="98"/>
      <c r="O108" s="98"/>
      <c r="P108" s="98"/>
      <c r="Q108" s="98"/>
      <c r="R108" s="98"/>
      <c r="S108" s="98"/>
      <c r="T108" s="98"/>
      <c r="U108" s="99"/>
      <c r="V108" s="99"/>
      <c r="Y108" s="98"/>
      <c r="Z108" s="98"/>
      <c r="AA108" s="98"/>
      <c r="AB108" s="98"/>
      <c r="AC108" s="98"/>
      <c r="AD108" s="98"/>
      <c r="AE108" s="98"/>
      <c r="AF108" s="98"/>
      <c r="AG108" s="99"/>
      <c r="AH108" s="99"/>
      <c r="AJ108" s="98"/>
      <c r="AK108" s="98"/>
      <c r="AL108" s="98"/>
      <c r="AM108" s="98"/>
      <c r="AN108" s="98"/>
      <c r="AO108" s="98"/>
      <c r="AP108" s="98"/>
      <c r="AQ108" s="98"/>
      <c r="AR108" s="99"/>
      <c r="AS108" s="99"/>
      <c r="AV108" s="98"/>
      <c r="AW108" s="98"/>
      <c r="AX108" s="98"/>
      <c r="AY108" s="98"/>
      <c r="AZ108" s="98"/>
      <c r="BA108" s="98"/>
      <c r="BB108" s="98"/>
      <c r="BC108" s="98"/>
      <c r="BD108" s="99"/>
      <c r="BE108" s="99"/>
      <c r="BG108" s="98"/>
      <c r="BH108" s="98"/>
      <c r="BI108" s="98"/>
      <c r="BJ108" s="98"/>
      <c r="BK108" s="98"/>
      <c r="BL108" s="98"/>
      <c r="BM108" s="98"/>
      <c r="BN108" s="98"/>
      <c r="BO108" s="99"/>
      <c r="BP108" s="99"/>
    </row>
    <row r="109" spans="1:74" ht="14.25" customHeight="1" x14ac:dyDescent="0.4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</row>
    <row r="110" spans="1:74" ht="14.25" hidden="1" customHeight="1" x14ac:dyDescent="0.45">
      <c r="A110" s="60"/>
      <c r="B110" s="60"/>
      <c r="C110" s="75">
        <f>YEAR(I94+1)</f>
        <v>1900</v>
      </c>
      <c r="D110" s="75">
        <f>MONTH(I94+1)</f>
        <v>2</v>
      </c>
      <c r="E110" s="75">
        <f>DAY(I94+1)</f>
        <v>6</v>
      </c>
      <c r="F110" s="75"/>
      <c r="G110" s="75"/>
      <c r="H110" s="75"/>
      <c r="I110" s="75"/>
      <c r="J110" s="60"/>
      <c r="K110" s="60"/>
      <c r="L110" s="60"/>
      <c r="M110" s="60"/>
      <c r="N110" s="75">
        <f>YEAR(T94+1)</f>
        <v>1900</v>
      </c>
      <c r="O110" s="75">
        <f>MONTH(T94+1)</f>
        <v>4</v>
      </c>
      <c r="P110" s="75">
        <f>DAY(T94+1)</f>
        <v>2</v>
      </c>
      <c r="Q110" s="75"/>
      <c r="R110" s="75"/>
      <c r="S110" s="75"/>
      <c r="T110" s="75"/>
      <c r="U110" s="60"/>
      <c r="V110" s="60"/>
      <c r="Y110" s="60"/>
      <c r="Z110" s="75">
        <f>YEAR(AF94+1)</f>
        <v>1900</v>
      </c>
      <c r="AA110" s="75">
        <f>MONTH(AF94+1)</f>
        <v>5</v>
      </c>
      <c r="AB110" s="75">
        <f>DAY(AF94+1)</f>
        <v>28</v>
      </c>
      <c r="AC110" s="75"/>
      <c r="AD110" s="75"/>
      <c r="AE110" s="75"/>
      <c r="AF110" s="75"/>
      <c r="AG110" s="60"/>
      <c r="AH110" s="60"/>
      <c r="AJ110" s="60"/>
      <c r="AK110" s="75">
        <f>YEAR(AQ94+1)</f>
        <v>1900</v>
      </c>
      <c r="AL110" s="75">
        <f>MONTH(AQ94+1)</f>
        <v>7</v>
      </c>
      <c r="AM110" s="75">
        <f>DAY(AQ94+1)</f>
        <v>23</v>
      </c>
      <c r="AN110" s="75"/>
      <c r="AO110" s="75"/>
      <c r="AP110" s="75"/>
      <c r="AQ110" s="75"/>
      <c r="AR110" s="60"/>
      <c r="AS110" s="60"/>
      <c r="AV110" s="60"/>
      <c r="AW110" s="75">
        <f>YEAR(BC94+1)</f>
        <v>1900</v>
      </c>
      <c r="AX110" s="75">
        <f>MONTH(BC94+1)</f>
        <v>9</v>
      </c>
      <c r="AY110" s="75">
        <f>DAY(BC94+1)</f>
        <v>17</v>
      </c>
      <c r="AZ110" s="75"/>
      <c r="BA110" s="75"/>
      <c r="BB110" s="75"/>
      <c r="BC110" s="75"/>
      <c r="BD110" s="60"/>
      <c r="BE110" s="60"/>
      <c r="BG110" s="60"/>
      <c r="BH110" s="75">
        <f>YEAR(BN94+1)</f>
        <v>1900</v>
      </c>
      <c r="BI110" s="75">
        <f>MONTH(BN94+1)</f>
        <v>11</v>
      </c>
      <c r="BJ110" s="75">
        <f>DAY(BN94+1)</f>
        <v>12</v>
      </c>
      <c r="BK110" s="75"/>
      <c r="BL110" s="75"/>
      <c r="BM110" s="75"/>
      <c r="BN110" s="75"/>
      <c r="BO110" s="60"/>
      <c r="BP110" s="60"/>
    </row>
    <row r="111" spans="1:74" ht="14.25" hidden="1" customHeight="1" x14ac:dyDescent="0.45">
      <c r="A111" s="60"/>
      <c r="B111" s="60"/>
      <c r="C111" s="76">
        <f>I94+1</f>
        <v>37</v>
      </c>
      <c r="D111" s="76">
        <f>C111+1</f>
        <v>38</v>
      </c>
      <c r="E111" s="76">
        <f t="shared" ref="E111:I111" si="75">D111+1</f>
        <v>39</v>
      </c>
      <c r="F111" s="76">
        <f t="shared" si="75"/>
        <v>40</v>
      </c>
      <c r="G111" s="76">
        <f t="shared" si="75"/>
        <v>41</v>
      </c>
      <c r="H111" s="76">
        <f t="shared" si="75"/>
        <v>42</v>
      </c>
      <c r="I111" s="76">
        <f t="shared" si="75"/>
        <v>43</v>
      </c>
      <c r="J111" s="60"/>
      <c r="K111" s="60"/>
      <c r="L111" s="60"/>
      <c r="M111" s="60"/>
      <c r="N111" s="76">
        <f>T94+1</f>
        <v>93</v>
      </c>
      <c r="O111" s="76">
        <f t="shared" ref="O111:T111" si="76">N111+1</f>
        <v>94</v>
      </c>
      <c r="P111" s="76">
        <f t="shared" si="76"/>
        <v>95</v>
      </c>
      <c r="Q111" s="76">
        <f t="shared" si="76"/>
        <v>96</v>
      </c>
      <c r="R111" s="76">
        <f t="shared" si="76"/>
        <v>97</v>
      </c>
      <c r="S111" s="76">
        <f t="shared" si="76"/>
        <v>98</v>
      </c>
      <c r="T111" s="76">
        <f t="shared" si="76"/>
        <v>99</v>
      </c>
      <c r="U111" s="60"/>
      <c r="V111" s="60"/>
      <c r="Y111" s="60"/>
      <c r="Z111" s="76">
        <f>AF94+1</f>
        <v>149</v>
      </c>
      <c r="AA111" s="76">
        <f t="shared" ref="AA111:AF111" si="77">Z111+1</f>
        <v>150</v>
      </c>
      <c r="AB111" s="76">
        <f t="shared" si="77"/>
        <v>151</v>
      </c>
      <c r="AC111" s="76">
        <f t="shared" si="77"/>
        <v>152</v>
      </c>
      <c r="AD111" s="76">
        <f t="shared" si="77"/>
        <v>153</v>
      </c>
      <c r="AE111" s="76">
        <f t="shared" si="77"/>
        <v>154</v>
      </c>
      <c r="AF111" s="76">
        <f t="shared" si="77"/>
        <v>155</v>
      </c>
      <c r="AG111" s="60"/>
      <c r="AH111" s="60"/>
      <c r="AJ111" s="60"/>
      <c r="AK111" s="76">
        <f>AQ94+1</f>
        <v>205</v>
      </c>
      <c r="AL111" s="76">
        <f t="shared" ref="AL111:AQ111" si="78">AK111+1</f>
        <v>206</v>
      </c>
      <c r="AM111" s="76">
        <f t="shared" si="78"/>
        <v>207</v>
      </c>
      <c r="AN111" s="76">
        <f t="shared" si="78"/>
        <v>208</v>
      </c>
      <c r="AO111" s="76">
        <f t="shared" si="78"/>
        <v>209</v>
      </c>
      <c r="AP111" s="76">
        <f t="shared" si="78"/>
        <v>210</v>
      </c>
      <c r="AQ111" s="76">
        <f t="shared" si="78"/>
        <v>211</v>
      </c>
      <c r="AR111" s="60"/>
      <c r="AS111" s="60"/>
      <c r="AV111" s="60"/>
      <c r="AW111" s="76">
        <f>BC94+1</f>
        <v>261</v>
      </c>
      <c r="AX111" s="76">
        <f t="shared" ref="AX111:BC111" si="79">AW111+1</f>
        <v>262</v>
      </c>
      <c r="AY111" s="76">
        <f t="shared" si="79"/>
        <v>263</v>
      </c>
      <c r="AZ111" s="76">
        <f t="shared" si="79"/>
        <v>264</v>
      </c>
      <c r="BA111" s="76">
        <f t="shared" si="79"/>
        <v>265</v>
      </c>
      <c r="BB111" s="76">
        <f t="shared" si="79"/>
        <v>266</v>
      </c>
      <c r="BC111" s="76">
        <f t="shared" si="79"/>
        <v>267</v>
      </c>
      <c r="BD111" s="60"/>
      <c r="BE111" s="60"/>
      <c r="BG111" s="60"/>
      <c r="BH111" s="76">
        <f>BN94+1</f>
        <v>317</v>
      </c>
      <c r="BI111" s="76">
        <f t="shared" ref="BI111:BN111" si="80">BH111+1</f>
        <v>318</v>
      </c>
      <c r="BJ111" s="76">
        <f t="shared" si="80"/>
        <v>319</v>
      </c>
      <c r="BK111" s="76">
        <f t="shared" si="80"/>
        <v>320</v>
      </c>
      <c r="BL111" s="76">
        <f t="shared" si="80"/>
        <v>321</v>
      </c>
      <c r="BM111" s="76">
        <f t="shared" si="80"/>
        <v>322</v>
      </c>
      <c r="BN111" s="76">
        <f t="shared" si="80"/>
        <v>323</v>
      </c>
      <c r="BO111" s="60"/>
      <c r="BP111" s="60"/>
    </row>
    <row r="112" spans="1:74" ht="14.25" customHeight="1" x14ac:dyDescent="0.45">
      <c r="A112" s="60"/>
      <c r="B112" s="77" t="s">
        <v>16</v>
      </c>
      <c r="C112" s="78">
        <f>DATE($C110,$D110,1)</f>
        <v>32</v>
      </c>
      <c r="D112" s="79"/>
      <c r="E112" s="79"/>
      <c r="F112" s="79"/>
      <c r="G112" s="79"/>
      <c r="H112" s="79"/>
      <c r="I112" s="79"/>
      <c r="J112" s="79"/>
      <c r="K112" s="80"/>
      <c r="L112" s="60"/>
      <c r="M112" s="77" t="s">
        <v>16</v>
      </c>
      <c r="N112" s="78">
        <f>DATE($N110,$O110,1)</f>
        <v>92</v>
      </c>
      <c r="O112" s="79"/>
      <c r="P112" s="79"/>
      <c r="Q112" s="79"/>
      <c r="R112" s="79"/>
      <c r="S112" s="79"/>
      <c r="T112" s="79"/>
      <c r="U112" s="79"/>
      <c r="V112" s="80"/>
      <c r="Y112" s="77" t="s">
        <v>16</v>
      </c>
      <c r="Z112" s="78">
        <f>DATE($Z110,$AA110,1)</f>
        <v>122</v>
      </c>
      <c r="AA112" s="79"/>
      <c r="AB112" s="79"/>
      <c r="AC112" s="79"/>
      <c r="AD112" s="79"/>
      <c r="AE112" s="79"/>
      <c r="AF112" s="79"/>
      <c r="AG112" s="79"/>
      <c r="AH112" s="80"/>
      <c r="AJ112" s="77" t="s">
        <v>16</v>
      </c>
      <c r="AK112" s="78">
        <f>DATE($AK110,$AL110,1)</f>
        <v>183</v>
      </c>
      <c r="AL112" s="79"/>
      <c r="AM112" s="79"/>
      <c r="AN112" s="79"/>
      <c r="AO112" s="79"/>
      <c r="AP112" s="79"/>
      <c r="AQ112" s="79"/>
      <c r="AR112" s="79"/>
      <c r="AS112" s="80"/>
      <c r="AV112" s="77" t="s">
        <v>16</v>
      </c>
      <c r="AW112" s="78">
        <f>DATE($AW110,$AX110,1)</f>
        <v>245</v>
      </c>
      <c r="AX112" s="79"/>
      <c r="AY112" s="79"/>
      <c r="AZ112" s="79"/>
      <c r="BA112" s="79"/>
      <c r="BB112" s="79"/>
      <c r="BC112" s="79"/>
      <c r="BD112" s="79"/>
      <c r="BE112" s="80"/>
      <c r="BG112" s="77" t="s">
        <v>16</v>
      </c>
      <c r="BH112" s="78">
        <f>DATE($BH110,$BI110,1)</f>
        <v>306</v>
      </c>
      <c r="BI112" s="79"/>
      <c r="BJ112" s="79"/>
      <c r="BK112" s="79"/>
      <c r="BL112" s="79"/>
      <c r="BM112" s="79"/>
      <c r="BN112" s="79"/>
      <c r="BO112" s="79"/>
      <c r="BP112" s="80"/>
    </row>
    <row r="113" spans="1:74" ht="14.25" customHeight="1" x14ac:dyDescent="0.45">
      <c r="A113" s="60"/>
      <c r="B113" s="81" t="s">
        <v>41</v>
      </c>
      <c r="C113" s="82" t="str">
        <f>IF(I94&lt;$G$5,I96+1,"")</f>
        <v/>
      </c>
      <c r="D113" s="83" t="str">
        <f t="shared" ref="D113:I113" si="81">IF(C111&lt;$G$5,C113+1,"")</f>
        <v/>
      </c>
      <c r="E113" s="83" t="str">
        <f t="shared" si="81"/>
        <v/>
      </c>
      <c r="F113" s="83" t="str">
        <f t="shared" si="81"/>
        <v/>
      </c>
      <c r="G113" s="83" t="str">
        <f t="shared" si="81"/>
        <v/>
      </c>
      <c r="H113" s="83" t="str">
        <f t="shared" si="81"/>
        <v/>
      </c>
      <c r="I113" s="83" t="str">
        <f t="shared" si="81"/>
        <v/>
      </c>
      <c r="J113" s="84" t="s">
        <v>18</v>
      </c>
      <c r="K113" s="85">
        <f>COUNTIFS(C114:I114,"土",C115:I115,"")+COUNTIFS(C114:I114,"日",C115:I115,"")</f>
        <v>0</v>
      </c>
      <c r="L113" s="60"/>
      <c r="M113" s="81" t="s">
        <v>41</v>
      </c>
      <c r="N113" s="82" t="str">
        <f>IF(T94&lt;$G$5,T96+1,"")</f>
        <v/>
      </c>
      <c r="O113" s="83" t="str">
        <f t="shared" ref="O113:T113" si="82">IF(N111&lt;$G$5,N113+1,"")</f>
        <v/>
      </c>
      <c r="P113" s="83" t="str">
        <f t="shared" si="82"/>
        <v/>
      </c>
      <c r="Q113" s="83" t="str">
        <f t="shared" si="82"/>
        <v/>
      </c>
      <c r="R113" s="83" t="str">
        <f t="shared" si="82"/>
        <v/>
      </c>
      <c r="S113" s="83" t="str">
        <f t="shared" si="82"/>
        <v/>
      </c>
      <c r="T113" s="83" t="str">
        <f t="shared" si="82"/>
        <v/>
      </c>
      <c r="U113" s="84" t="s">
        <v>18</v>
      </c>
      <c r="V113" s="85">
        <f>COUNTIFS(N114:T114,"土",N115:T115,"")+COUNTIFS(N114:T114,"日",N115:T115,"")</f>
        <v>0</v>
      </c>
      <c r="Y113" s="81" t="s">
        <v>41</v>
      </c>
      <c r="Z113" s="82" t="str">
        <f>IF(AF94&lt;$G$5,AF96+1,"")</f>
        <v/>
      </c>
      <c r="AA113" s="83" t="str">
        <f t="shared" ref="AA113:AF113" si="83">IF(Z111&lt;$G$5,Z113+1,"")</f>
        <v/>
      </c>
      <c r="AB113" s="83" t="str">
        <f t="shared" si="83"/>
        <v/>
      </c>
      <c r="AC113" s="83" t="str">
        <f t="shared" si="83"/>
        <v/>
      </c>
      <c r="AD113" s="83" t="str">
        <f t="shared" si="83"/>
        <v/>
      </c>
      <c r="AE113" s="83" t="str">
        <f t="shared" si="83"/>
        <v/>
      </c>
      <c r="AF113" s="83" t="str">
        <f t="shared" si="83"/>
        <v/>
      </c>
      <c r="AG113" s="84" t="s">
        <v>18</v>
      </c>
      <c r="AH113" s="85">
        <f>COUNTIFS(Z114:AF114,"土",Z115:AF115,"")+COUNTIFS(Z114:AF114,"日",Z115:AF115,"")</f>
        <v>0</v>
      </c>
      <c r="AJ113" s="81" t="s">
        <v>41</v>
      </c>
      <c r="AK113" s="82" t="str">
        <f>IF(AQ94&lt;$G$5,AQ96+1,"")</f>
        <v/>
      </c>
      <c r="AL113" s="83" t="str">
        <f t="shared" ref="AL113:AQ113" si="84">IF(AK111&lt;$G$5,AK113+1,"")</f>
        <v/>
      </c>
      <c r="AM113" s="83" t="str">
        <f t="shared" si="84"/>
        <v/>
      </c>
      <c r="AN113" s="83" t="str">
        <f t="shared" si="84"/>
        <v/>
      </c>
      <c r="AO113" s="83" t="str">
        <f t="shared" si="84"/>
        <v/>
      </c>
      <c r="AP113" s="83" t="str">
        <f t="shared" si="84"/>
        <v/>
      </c>
      <c r="AQ113" s="83" t="str">
        <f t="shared" si="84"/>
        <v/>
      </c>
      <c r="AR113" s="84" t="s">
        <v>18</v>
      </c>
      <c r="AS113" s="85">
        <f>COUNTIFS(AK114:AQ114,"土",AK115:AQ115,"")+COUNTIFS(AK114:AQ114,"日",AK115:AQ115,"")</f>
        <v>0</v>
      </c>
      <c r="AV113" s="81" t="s">
        <v>41</v>
      </c>
      <c r="AW113" s="82" t="str">
        <f>IF(BC94&lt;$G$5,BC96+1,"")</f>
        <v/>
      </c>
      <c r="AX113" s="83" t="str">
        <f t="shared" ref="AX113:BC113" si="85">IF(AW111&lt;$G$5,AW113+1,"")</f>
        <v/>
      </c>
      <c r="AY113" s="83" t="str">
        <f t="shared" si="85"/>
        <v/>
      </c>
      <c r="AZ113" s="83" t="str">
        <f t="shared" si="85"/>
        <v/>
      </c>
      <c r="BA113" s="83" t="str">
        <f t="shared" si="85"/>
        <v/>
      </c>
      <c r="BB113" s="83" t="str">
        <f t="shared" si="85"/>
        <v/>
      </c>
      <c r="BC113" s="83" t="str">
        <f t="shared" si="85"/>
        <v/>
      </c>
      <c r="BD113" s="84" t="s">
        <v>18</v>
      </c>
      <c r="BE113" s="85">
        <f>COUNTIFS(AW114:BC114,"土",AW115:BC115,"")+COUNTIFS(AW114:BC114,"日",AW115:BC115,"")</f>
        <v>0</v>
      </c>
      <c r="BG113" s="81" t="s">
        <v>41</v>
      </c>
      <c r="BH113" s="82" t="str">
        <f>IF(BN94&lt;$G$5,BN96+1,"")</f>
        <v/>
      </c>
      <c r="BI113" s="83" t="str">
        <f t="shared" ref="BI113:BN113" si="86">IF(BH111&lt;$G$5,BH113+1,"")</f>
        <v/>
      </c>
      <c r="BJ113" s="83" t="str">
        <f t="shared" si="86"/>
        <v/>
      </c>
      <c r="BK113" s="83" t="str">
        <f t="shared" si="86"/>
        <v/>
      </c>
      <c r="BL113" s="83" t="str">
        <f t="shared" si="86"/>
        <v/>
      </c>
      <c r="BM113" s="83" t="str">
        <f t="shared" si="86"/>
        <v/>
      </c>
      <c r="BN113" s="83" t="str">
        <f t="shared" si="86"/>
        <v/>
      </c>
      <c r="BO113" s="84" t="s">
        <v>18</v>
      </c>
      <c r="BP113" s="85">
        <f>COUNTIFS(BH114:BN114,"土",BH115:BN115,"")+COUNTIFS(BH114:BN114,"日",BH115:BN115,"")</f>
        <v>0</v>
      </c>
    </row>
    <row r="114" spans="1:74" ht="14.25" customHeight="1" x14ac:dyDescent="0.45">
      <c r="A114" s="60"/>
      <c r="B114" s="81" t="s">
        <v>19</v>
      </c>
      <c r="C114" s="86" t="str">
        <f>IF(C113="","","月")</f>
        <v/>
      </c>
      <c r="D114" s="86" t="str">
        <f>IF(D113="","","火")</f>
        <v/>
      </c>
      <c r="E114" s="86" t="str">
        <f>IF(E113="","","水")</f>
        <v/>
      </c>
      <c r="F114" s="86" t="str">
        <f>IF(F113="","","木")</f>
        <v/>
      </c>
      <c r="G114" s="86" t="str">
        <f>IF(G113="","","金")</f>
        <v/>
      </c>
      <c r="H114" s="86" t="str">
        <f>IF(H113="","","土")</f>
        <v/>
      </c>
      <c r="I114" s="86" t="str">
        <f>IF(I113="","","日")</f>
        <v/>
      </c>
      <c r="J114" s="87" t="s">
        <v>42</v>
      </c>
      <c r="K114" s="88">
        <f>COUNTIF(C115:I115,"夏休")+COUNTIF(C115:I115,"冬休")+COUNTIF(C115:I115,"中止")+COUNTIF(C115:I115,"制作中")</f>
        <v>0</v>
      </c>
      <c r="L114" s="60"/>
      <c r="M114" s="81" t="s">
        <v>19</v>
      </c>
      <c r="N114" s="86" t="str">
        <f>IF(N113="","","月")</f>
        <v/>
      </c>
      <c r="O114" s="86" t="str">
        <f>IF(O113="","","火")</f>
        <v/>
      </c>
      <c r="P114" s="86" t="str">
        <f>IF(P113="","","水")</f>
        <v/>
      </c>
      <c r="Q114" s="86" t="str">
        <f>IF(Q113="","","木")</f>
        <v/>
      </c>
      <c r="R114" s="86" t="str">
        <f>IF(R113="","","金")</f>
        <v/>
      </c>
      <c r="S114" s="86" t="str">
        <f>IF(S113="","","土")</f>
        <v/>
      </c>
      <c r="T114" s="86" t="str">
        <f>IF(T113="","","日")</f>
        <v/>
      </c>
      <c r="U114" s="87" t="s">
        <v>42</v>
      </c>
      <c r="V114" s="88">
        <f>COUNTIF(N115:T115,"夏休")+COUNTIF(N115:T115,"冬休")+COUNTIF(N115:T115,"中止")+COUNTIF(N115:T115,"制作中")</f>
        <v>0</v>
      </c>
      <c r="Y114" s="81" t="s">
        <v>19</v>
      </c>
      <c r="Z114" s="86" t="str">
        <f>IF(Z113="","","月")</f>
        <v/>
      </c>
      <c r="AA114" s="86" t="str">
        <f>IF(AA113="","","火")</f>
        <v/>
      </c>
      <c r="AB114" s="86" t="str">
        <f>IF(AB113="","","水")</f>
        <v/>
      </c>
      <c r="AC114" s="86" t="str">
        <f>IF(AC113="","","木")</f>
        <v/>
      </c>
      <c r="AD114" s="86" t="str">
        <f>IF(AD113="","","金")</f>
        <v/>
      </c>
      <c r="AE114" s="86" t="str">
        <f>IF(AE113="","","土")</f>
        <v/>
      </c>
      <c r="AF114" s="86" t="str">
        <f>IF(AF113="","","日")</f>
        <v/>
      </c>
      <c r="AG114" s="87" t="s">
        <v>42</v>
      </c>
      <c r="AH114" s="88">
        <f>COUNTIF(Z115:AF115,"夏休")+COUNTIF(Z115:AF115,"冬休")+COUNTIF(Z115:AF115,"中止")+COUNTIF(Z115:AF115,"制作中")</f>
        <v>0</v>
      </c>
      <c r="AJ114" s="81" t="s">
        <v>19</v>
      </c>
      <c r="AK114" s="86" t="str">
        <f>IF(AK113="","","月")</f>
        <v/>
      </c>
      <c r="AL114" s="86" t="str">
        <f>IF(AL113="","","火")</f>
        <v/>
      </c>
      <c r="AM114" s="86" t="str">
        <f>IF(AM113="","","水")</f>
        <v/>
      </c>
      <c r="AN114" s="86" t="str">
        <f>IF(AN113="","","木")</f>
        <v/>
      </c>
      <c r="AO114" s="86" t="str">
        <f>IF(AO113="","","金")</f>
        <v/>
      </c>
      <c r="AP114" s="86" t="str">
        <f>IF(AP113="","","土")</f>
        <v/>
      </c>
      <c r="AQ114" s="86" t="str">
        <f>IF(AQ113="","","日")</f>
        <v/>
      </c>
      <c r="AR114" s="87" t="s">
        <v>42</v>
      </c>
      <c r="AS114" s="88">
        <f>COUNTIF(AK115:AQ115,"夏休")+COUNTIF(AK115:AQ115,"冬休")+COUNTIF(AK115:AQ115,"中止")+COUNTIF(AK115:AQ115,"制作中")</f>
        <v>0</v>
      </c>
      <c r="AV114" s="81" t="s">
        <v>19</v>
      </c>
      <c r="AW114" s="86" t="str">
        <f>IF(AW113="","","月")</f>
        <v/>
      </c>
      <c r="AX114" s="86" t="str">
        <f>IF(AX113="","","火")</f>
        <v/>
      </c>
      <c r="AY114" s="86" t="str">
        <f>IF(AY113="","","水")</f>
        <v/>
      </c>
      <c r="AZ114" s="86" t="str">
        <f>IF(AZ113="","","木")</f>
        <v/>
      </c>
      <c r="BA114" s="86" t="str">
        <f>IF(BA113="","","金")</f>
        <v/>
      </c>
      <c r="BB114" s="86" t="str">
        <f>IF(BB113="","","土")</f>
        <v/>
      </c>
      <c r="BC114" s="86" t="str">
        <f>IF(BC113="","","日")</f>
        <v/>
      </c>
      <c r="BD114" s="87" t="s">
        <v>42</v>
      </c>
      <c r="BE114" s="88">
        <f>COUNTIF(AW115:BC115,"夏休")+COUNTIF(AW115:BC115,"冬休")+COUNTIF(AW115:BC115,"中止")+COUNTIF(AW115:BC115,"制作中")</f>
        <v>0</v>
      </c>
      <c r="BG114" s="81" t="s">
        <v>19</v>
      </c>
      <c r="BH114" s="86" t="str">
        <f>IF(BH113="","","月")</f>
        <v/>
      </c>
      <c r="BI114" s="86" t="str">
        <f>IF(BI113="","","火")</f>
        <v/>
      </c>
      <c r="BJ114" s="86" t="str">
        <f>IF(BJ113="","","水")</f>
        <v/>
      </c>
      <c r="BK114" s="86" t="str">
        <f>IF(BK113="","","木")</f>
        <v/>
      </c>
      <c r="BL114" s="86" t="str">
        <f>IF(BL113="","","金")</f>
        <v/>
      </c>
      <c r="BM114" s="86" t="str">
        <f>IF(BM113="","","土")</f>
        <v/>
      </c>
      <c r="BN114" s="86" t="str">
        <f>IF(BN113="","","日")</f>
        <v/>
      </c>
      <c r="BO114" s="87" t="s">
        <v>42</v>
      </c>
      <c r="BP114" s="88">
        <f>COUNTIF(BH115:BN115,"夏休")+COUNTIF(BH115:BN115,"冬休")+COUNTIF(BH115:BN115,"中止")+COUNTIF(BH115:BN115,"制作中")</f>
        <v>0</v>
      </c>
    </row>
    <row r="115" spans="1:74" ht="14.25" customHeight="1" x14ac:dyDescent="0.45">
      <c r="A115" s="60"/>
      <c r="B115" s="180" t="s">
        <v>42</v>
      </c>
      <c r="C115" s="188"/>
      <c r="D115" s="184"/>
      <c r="E115" s="184"/>
      <c r="F115" s="184"/>
      <c r="G115" s="184"/>
      <c r="H115" s="184"/>
      <c r="I115" s="186"/>
      <c r="J115" s="87" t="s">
        <v>1</v>
      </c>
      <c r="K115" s="88">
        <f>COUNT(C113:I113)-K114</f>
        <v>0</v>
      </c>
      <c r="L115" s="60"/>
      <c r="M115" s="180" t="s">
        <v>42</v>
      </c>
      <c r="N115" s="188"/>
      <c r="O115" s="184"/>
      <c r="P115" s="184"/>
      <c r="Q115" s="184"/>
      <c r="R115" s="184"/>
      <c r="S115" s="184"/>
      <c r="T115" s="186"/>
      <c r="U115" s="87" t="s">
        <v>1</v>
      </c>
      <c r="V115" s="88">
        <f>COUNT(N113:T113)-V114</f>
        <v>0</v>
      </c>
      <c r="Y115" s="180" t="s">
        <v>42</v>
      </c>
      <c r="Z115" s="188"/>
      <c r="AA115" s="184"/>
      <c r="AB115" s="184"/>
      <c r="AC115" s="184"/>
      <c r="AD115" s="184"/>
      <c r="AE115" s="184"/>
      <c r="AF115" s="186"/>
      <c r="AG115" s="87" t="s">
        <v>1</v>
      </c>
      <c r="AH115" s="88">
        <f>COUNT(Z113:AF113)-AH114</f>
        <v>0</v>
      </c>
      <c r="AJ115" s="180" t="s">
        <v>42</v>
      </c>
      <c r="AK115" s="188"/>
      <c r="AL115" s="184"/>
      <c r="AM115" s="184"/>
      <c r="AN115" s="184"/>
      <c r="AO115" s="184"/>
      <c r="AP115" s="184"/>
      <c r="AQ115" s="186"/>
      <c r="AR115" s="87" t="s">
        <v>1</v>
      </c>
      <c r="AS115" s="88">
        <f>COUNT(AK113:AQ113)-AS114</f>
        <v>0</v>
      </c>
      <c r="AV115" s="180" t="s">
        <v>42</v>
      </c>
      <c r="AW115" s="188"/>
      <c r="AX115" s="184"/>
      <c r="AY115" s="184"/>
      <c r="AZ115" s="184"/>
      <c r="BA115" s="184"/>
      <c r="BB115" s="184"/>
      <c r="BC115" s="186"/>
      <c r="BD115" s="87" t="s">
        <v>1</v>
      </c>
      <c r="BE115" s="88">
        <f>COUNT(AW113:BC113)-BE114</f>
        <v>0</v>
      </c>
      <c r="BG115" s="180" t="s">
        <v>42</v>
      </c>
      <c r="BH115" s="188"/>
      <c r="BI115" s="184"/>
      <c r="BJ115" s="184"/>
      <c r="BK115" s="184"/>
      <c r="BL115" s="184"/>
      <c r="BM115" s="184"/>
      <c r="BN115" s="186"/>
      <c r="BO115" s="87" t="s">
        <v>1</v>
      </c>
      <c r="BP115" s="88">
        <f>COUNT(BH113:BN113)-BP114</f>
        <v>0</v>
      </c>
    </row>
    <row r="116" spans="1:74" ht="14.25" customHeight="1" x14ac:dyDescent="0.45">
      <c r="A116" s="60"/>
      <c r="B116" s="180"/>
      <c r="C116" s="189"/>
      <c r="D116" s="185"/>
      <c r="E116" s="185"/>
      <c r="F116" s="185"/>
      <c r="G116" s="185"/>
      <c r="H116" s="185"/>
      <c r="I116" s="187"/>
      <c r="J116" s="87" t="s">
        <v>22</v>
      </c>
      <c r="K116" s="88">
        <f>COUNTIF(C117:I118,"休")</f>
        <v>0</v>
      </c>
      <c r="L116" s="60"/>
      <c r="M116" s="180"/>
      <c r="N116" s="189"/>
      <c r="O116" s="185"/>
      <c r="P116" s="185"/>
      <c r="Q116" s="185"/>
      <c r="R116" s="185"/>
      <c r="S116" s="185"/>
      <c r="T116" s="187"/>
      <c r="U116" s="87" t="s">
        <v>22</v>
      </c>
      <c r="V116" s="88">
        <f>COUNTIF(N117:T118,"休")</f>
        <v>0</v>
      </c>
      <c r="Y116" s="180"/>
      <c r="Z116" s="189"/>
      <c r="AA116" s="185"/>
      <c r="AB116" s="185"/>
      <c r="AC116" s="185"/>
      <c r="AD116" s="185"/>
      <c r="AE116" s="185"/>
      <c r="AF116" s="187"/>
      <c r="AG116" s="87" t="s">
        <v>22</v>
      </c>
      <c r="AH116" s="88">
        <f>COUNTIF(Z117:AF118,"休")</f>
        <v>0</v>
      </c>
      <c r="AJ116" s="180"/>
      <c r="AK116" s="189"/>
      <c r="AL116" s="185"/>
      <c r="AM116" s="185"/>
      <c r="AN116" s="185"/>
      <c r="AO116" s="185"/>
      <c r="AP116" s="185"/>
      <c r="AQ116" s="187"/>
      <c r="AR116" s="87" t="s">
        <v>22</v>
      </c>
      <c r="AS116" s="88">
        <f>COUNTIF(AK117:AQ118,"休")</f>
        <v>0</v>
      </c>
      <c r="AV116" s="180"/>
      <c r="AW116" s="189"/>
      <c r="AX116" s="185"/>
      <c r="AY116" s="185"/>
      <c r="AZ116" s="185"/>
      <c r="BA116" s="185"/>
      <c r="BB116" s="185"/>
      <c r="BC116" s="187"/>
      <c r="BD116" s="87" t="s">
        <v>22</v>
      </c>
      <c r="BE116" s="88">
        <f>COUNTIF(AW117:BC118,"休")</f>
        <v>0</v>
      </c>
      <c r="BG116" s="180"/>
      <c r="BH116" s="189"/>
      <c r="BI116" s="185"/>
      <c r="BJ116" s="185"/>
      <c r="BK116" s="185"/>
      <c r="BL116" s="185"/>
      <c r="BM116" s="185"/>
      <c r="BN116" s="187"/>
      <c r="BO116" s="87" t="s">
        <v>22</v>
      </c>
      <c r="BP116" s="88">
        <f>COUNTIF(BH117:BN118,"休")</f>
        <v>0</v>
      </c>
    </row>
    <row r="117" spans="1:74" ht="14.25" customHeight="1" x14ac:dyDescent="0.45">
      <c r="A117" s="60"/>
      <c r="B117" s="180" t="s">
        <v>7</v>
      </c>
      <c r="C117" s="182"/>
      <c r="D117" s="176"/>
      <c r="E117" s="176"/>
      <c r="F117" s="176"/>
      <c r="G117" s="176"/>
      <c r="H117" s="176"/>
      <c r="I117" s="178"/>
      <c r="J117" s="87" t="s">
        <v>23</v>
      </c>
      <c r="K117" s="91" t="e">
        <f>K116/K115</f>
        <v>#DIV/0!</v>
      </c>
      <c r="L117" s="60"/>
      <c r="M117" s="180" t="s">
        <v>7</v>
      </c>
      <c r="N117" s="182"/>
      <c r="O117" s="176"/>
      <c r="P117" s="176"/>
      <c r="Q117" s="176"/>
      <c r="R117" s="176"/>
      <c r="S117" s="176"/>
      <c r="T117" s="178"/>
      <c r="U117" s="87" t="s">
        <v>23</v>
      </c>
      <c r="V117" s="91" t="e">
        <f>V116/V115</f>
        <v>#DIV/0!</v>
      </c>
      <c r="Y117" s="180" t="s">
        <v>7</v>
      </c>
      <c r="Z117" s="182"/>
      <c r="AA117" s="176"/>
      <c r="AB117" s="176"/>
      <c r="AC117" s="176"/>
      <c r="AD117" s="176"/>
      <c r="AE117" s="176"/>
      <c r="AF117" s="178"/>
      <c r="AG117" s="87" t="s">
        <v>23</v>
      </c>
      <c r="AH117" s="91" t="e">
        <f>AH116/AH115</f>
        <v>#DIV/0!</v>
      </c>
      <c r="AJ117" s="180" t="s">
        <v>7</v>
      </c>
      <c r="AK117" s="182"/>
      <c r="AL117" s="176"/>
      <c r="AM117" s="176"/>
      <c r="AN117" s="176"/>
      <c r="AO117" s="176"/>
      <c r="AP117" s="176"/>
      <c r="AQ117" s="178"/>
      <c r="AR117" s="87" t="s">
        <v>23</v>
      </c>
      <c r="AS117" s="91" t="e">
        <f>AS116/AS115</f>
        <v>#DIV/0!</v>
      </c>
      <c r="AV117" s="180" t="s">
        <v>7</v>
      </c>
      <c r="AW117" s="182"/>
      <c r="AX117" s="176"/>
      <c r="AY117" s="176"/>
      <c r="AZ117" s="176"/>
      <c r="BA117" s="176"/>
      <c r="BB117" s="176"/>
      <c r="BC117" s="178"/>
      <c r="BD117" s="87" t="s">
        <v>23</v>
      </c>
      <c r="BE117" s="91" t="e">
        <f>BE116/BE115</f>
        <v>#DIV/0!</v>
      </c>
      <c r="BG117" s="180" t="s">
        <v>7</v>
      </c>
      <c r="BH117" s="182"/>
      <c r="BI117" s="176"/>
      <c r="BJ117" s="176"/>
      <c r="BK117" s="176"/>
      <c r="BL117" s="176"/>
      <c r="BM117" s="176"/>
      <c r="BN117" s="178"/>
      <c r="BO117" s="87" t="s">
        <v>23</v>
      </c>
      <c r="BP117" s="91" t="e">
        <f>BP116/BP115</f>
        <v>#DIV/0!</v>
      </c>
    </row>
    <row r="118" spans="1:74" ht="14.25" customHeight="1" x14ac:dyDescent="0.45">
      <c r="A118" s="60"/>
      <c r="B118" s="180"/>
      <c r="C118" s="182"/>
      <c r="D118" s="176"/>
      <c r="E118" s="176"/>
      <c r="F118" s="176"/>
      <c r="G118" s="176"/>
      <c r="H118" s="176"/>
      <c r="I118" s="178"/>
      <c r="J118" s="87" t="s">
        <v>2</v>
      </c>
      <c r="K118" s="88">
        <f>COUNTA(C119:I119)</f>
        <v>0</v>
      </c>
      <c r="L118" s="60"/>
      <c r="M118" s="180"/>
      <c r="N118" s="182"/>
      <c r="O118" s="176"/>
      <c r="P118" s="176"/>
      <c r="Q118" s="176"/>
      <c r="R118" s="176"/>
      <c r="S118" s="176"/>
      <c r="T118" s="178"/>
      <c r="U118" s="87" t="s">
        <v>2</v>
      </c>
      <c r="V118" s="88">
        <f>COUNTA(N119:T119)</f>
        <v>0</v>
      </c>
      <c r="Y118" s="180"/>
      <c r="Z118" s="182"/>
      <c r="AA118" s="176"/>
      <c r="AB118" s="176"/>
      <c r="AC118" s="176"/>
      <c r="AD118" s="176"/>
      <c r="AE118" s="176"/>
      <c r="AF118" s="178"/>
      <c r="AG118" s="87" t="s">
        <v>2</v>
      </c>
      <c r="AH118" s="88">
        <f>COUNTA(Z119:AF119)</f>
        <v>0</v>
      </c>
      <c r="AJ118" s="180"/>
      <c r="AK118" s="182"/>
      <c r="AL118" s="176"/>
      <c r="AM118" s="176"/>
      <c r="AN118" s="176"/>
      <c r="AO118" s="176"/>
      <c r="AP118" s="176"/>
      <c r="AQ118" s="178"/>
      <c r="AR118" s="87" t="s">
        <v>2</v>
      </c>
      <c r="AS118" s="88">
        <f>COUNTA(AK119:AQ119)</f>
        <v>0</v>
      </c>
      <c r="AV118" s="180"/>
      <c r="AW118" s="182"/>
      <c r="AX118" s="176"/>
      <c r="AY118" s="176"/>
      <c r="AZ118" s="176"/>
      <c r="BA118" s="176"/>
      <c r="BB118" s="176"/>
      <c r="BC118" s="178"/>
      <c r="BD118" s="87" t="s">
        <v>2</v>
      </c>
      <c r="BE118" s="88">
        <f>COUNTA(AW119:BC119)</f>
        <v>0</v>
      </c>
      <c r="BG118" s="180"/>
      <c r="BH118" s="182"/>
      <c r="BI118" s="176"/>
      <c r="BJ118" s="176"/>
      <c r="BK118" s="176"/>
      <c r="BL118" s="176"/>
      <c r="BM118" s="176"/>
      <c r="BN118" s="178"/>
      <c r="BO118" s="87" t="s">
        <v>2</v>
      </c>
      <c r="BP118" s="88">
        <f>COUNTA(BH119:BN119)</f>
        <v>0</v>
      </c>
    </row>
    <row r="119" spans="1:74" ht="14.25" customHeight="1" x14ac:dyDescent="0.45">
      <c r="A119" s="60"/>
      <c r="B119" s="180" t="s">
        <v>10</v>
      </c>
      <c r="C119" s="182"/>
      <c r="D119" s="176"/>
      <c r="E119" s="176"/>
      <c r="F119" s="176"/>
      <c r="G119" s="176"/>
      <c r="H119" s="176"/>
      <c r="I119" s="178"/>
      <c r="J119" s="87" t="s">
        <v>24</v>
      </c>
      <c r="K119" s="91" t="e">
        <f>K118/K115</f>
        <v>#DIV/0!</v>
      </c>
      <c r="L119" s="60"/>
      <c r="M119" s="180" t="s">
        <v>10</v>
      </c>
      <c r="N119" s="182"/>
      <c r="O119" s="176"/>
      <c r="P119" s="176"/>
      <c r="Q119" s="176"/>
      <c r="R119" s="176"/>
      <c r="S119" s="176"/>
      <c r="T119" s="178"/>
      <c r="U119" s="87" t="s">
        <v>24</v>
      </c>
      <c r="V119" s="91" t="e">
        <f>V118/V115</f>
        <v>#DIV/0!</v>
      </c>
      <c r="Y119" s="180" t="s">
        <v>10</v>
      </c>
      <c r="Z119" s="182"/>
      <c r="AA119" s="176"/>
      <c r="AB119" s="176"/>
      <c r="AC119" s="176"/>
      <c r="AD119" s="176"/>
      <c r="AE119" s="176"/>
      <c r="AF119" s="178"/>
      <c r="AG119" s="87" t="s">
        <v>24</v>
      </c>
      <c r="AH119" s="91" t="e">
        <f>AH118/AH115</f>
        <v>#DIV/0!</v>
      </c>
      <c r="AJ119" s="180" t="s">
        <v>10</v>
      </c>
      <c r="AK119" s="182"/>
      <c r="AL119" s="176"/>
      <c r="AM119" s="176"/>
      <c r="AN119" s="176"/>
      <c r="AO119" s="176"/>
      <c r="AP119" s="176"/>
      <c r="AQ119" s="178"/>
      <c r="AR119" s="87" t="s">
        <v>24</v>
      </c>
      <c r="AS119" s="91" t="e">
        <f>AS118/AS115</f>
        <v>#DIV/0!</v>
      </c>
      <c r="AV119" s="180" t="s">
        <v>10</v>
      </c>
      <c r="AW119" s="182"/>
      <c r="AX119" s="176"/>
      <c r="AY119" s="176"/>
      <c r="AZ119" s="176"/>
      <c r="BA119" s="176"/>
      <c r="BB119" s="176"/>
      <c r="BC119" s="178"/>
      <c r="BD119" s="87" t="s">
        <v>24</v>
      </c>
      <c r="BE119" s="91" t="e">
        <f>BE118/BE115</f>
        <v>#DIV/0!</v>
      </c>
      <c r="BG119" s="180" t="s">
        <v>10</v>
      </c>
      <c r="BH119" s="182"/>
      <c r="BI119" s="176"/>
      <c r="BJ119" s="176"/>
      <c r="BK119" s="176"/>
      <c r="BL119" s="176"/>
      <c r="BM119" s="176"/>
      <c r="BN119" s="178"/>
      <c r="BO119" s="87" t="s">
        <v>24</v>
      </c>
      <c r="BP119" s="91" t="e">
        <f>BP118/BP115</f>
        <v>#DIV/0!</v>
      </c>
    </row>
    <row r="120" spans="1:74" ht="14.25" customHeight="1" x14ac:dyDescent="0.45">
      <c r="A120" s="60"/>
      <c r="B120" s="181"/>
      <c r="C120" s="183"/>
      <c r="D120" s="177"/>
      <c r="E120" s="177"/>
      <c r="F120" s="177"/>
      <c r="G120" s="177"/>
      <c r="H120" s="177"/>
      <c r="I120" s="179"/>
      <c r="J120" s="92" t="s">
        <v>43</v>
      </c>
      <c r="K120" s="93" t="str">
        <f>IF(1&gt;K113,"対象外",IF(K118&gt;=K113,"OK","NG"))</f>
        <v>対象外</v>
      </c>
      <c r="L120" s="60"/>
      <c r="M120" s="181"/>
      <c r="N120" s="183"/>
      <c r="O120" s="177"/>
      <c r="P120" s="177"/>
      <c r="Q120" s="177"/>
      <c r="R120" s="177"/>
      <c r="S120" s="177"/>
      <c r="T120" s="179"/>
      <c r="U120" s="92" t="s">
        <v>43</v>
      </c>
      <c r="V120" s="93" t="str">
        <f>IF(1&gt;V113,"対象外",IF(V118&gt;=V113,"OK","NG"))</f>
        <v>対象外</v>
      </c>
      <c r="Y120" s="181"/>
      <c r="Z120" s="183"/>
      <c r="AA120" s="177"/>
      <c r="AB120" s="177"/>
      <c r="AC120" s="177"/>
      <c r="AD120" s="177"/>
      <c r="AE120" s="177"/>
      <c r="AF120" s="179"/>
      <c r="AG120" s="92" t="s">
        <v>43</v>
      </c>
      <c r="AH120" s="93" t="str">
        <f>IF(1&gt;AH113,"対象外",IF(AH118&gt;=AH113,"OK","NG"))</f>
        <v>対象外</v>
      </c>
      <c r="AJ120" s="181"/>
      <c r="AK120" s="183"/>
      <c r="AL120" s="177"/>
      <c r="AM120" s="177"/>
      <c r="AN120" s="177"/>
      <c r="AO120" s="177"/>
      <c r="AP120" s="177"/>
      <c r="AQ120" s="179"/>
      <c r="AR120" s="92" t="s">
        <v>43</v>
      </c>
      <c r="AS120" s="93" t="str">
        <f>IF(1&gt;AS113,"対象外",IF(AS118&gt;=AS113,"OK","NG"))</f>
        <v>対象外</v>
      </c>
      <c r="AV120" s="181"/>
      <c r="AW120" s="183"/>
      <c r="AX120" s="177"/>
      <c r="AY120" s="177"/>
      <c r="AZ120" s="177"/>
      <c r="BA120" s="177"/>
      <c r="BB120" s="177"/>
      <c r="BC120" s="179"/>
      <c r="BD120" s="92" t="s">
        <v>43</v>
      </c>
      <c r="BE120" s="93" t="str">
        <f>IF(1&gt;BE113,"対象外",IF(BE118&gt;=BE113,"OK","NG"))</f>
        <v>対象外</v>
      </c>
      <c r="BG120" s="181"/>
      <c r="BH120" s="183"/>
      <c r="BI120" s="177"/>
      <c r="BJ120" s="177"/>
      <c r="BK120" s="177"/>
      <c r="BL120" s="177"/>
      <c r="BM120" s="177"/>
      <c r="BN120" s="179"/>
      <c r="BO120" s="92" t="s">
        <v>43</v>
      </c>
      <c r="BP120" s="93" t="str">
        <f>IF(1&gt;BP113,"対象外",IF(BP118&gt;=BP113,"OK","NG"))</f>
        <v>対象外</v>
      </c>
      <c r="BV120" s="62" t="str">
        <f t="shared" si="61"/>
        <v>OK</v>
      </c>
    </row>
    <row r="121" spans="1:74" ht="14.25" hidden="1" customHeight="1" x14ac:dyDescent="0.45">
      <c r="A121" s="60"/>
      <c r="B121" s="98"/>
      <c r="C121" s="98"/>
      <c r="D121" s="98"/>
      <c r="E121" s="98"/>
      <c r="F121" s="98"/>
      <c r="G121" s="98"/>
      <c r="H121" s="94" t="e">
        <f>IF(AND(DAY(H113)&gt;=22,DAY(H113)&lt;=28,H114="土"),1,0)</f>
        <v>#VALUE!</v>
      </c>
      <c r="I121" s="98"/>
      <c r="J121" s="99"/>
      <c r="K121" s="99"/>
      <c r="L121" s="60"/>
      <c r="M121" s="98"/>
      <c r="N121" s="98"/>
      <c r="O121" s="98"/>
      <c r="P121" s="98"/>
      <c r="Q121" s="98"/>
      <c r="R121" s="98"/>
      <c r="S121" s="94" t="e">
        <f>IF(AND(DAY(S113)&gt;=22,DAY(S113)&lt;=28,S114="土"),1,0)</f>
        <v>#VALUE!</v>
      </c>
      <c r="T121" s="98"/>
      <c r="U121" s="99"/>
      <c r="V121" s="99"/>
      <c r="Y121" s="98"/>
      <c r="Z121" s="98"/>
      <c r="AA121" s="98"/>
      <c r="AB121" s="98"/>
      <c r="AC121" s="98"/>
      <c r="AD121" s="98"/>
      <c r="AE121" s="94" t="e">
        <f>IF(AND(DAY(AE113)&gt;=22,DAY(AE113)&lt;=28,AE114="土"),1,0)</f>
        <v>#VALUE!</v>
      </c>
      <c r="AF121" s="98"/>
      <c r="AG121" s="99"/>
      <c r="AH121" s="99"/>
      <c r="AJ121" s="98"/>
      <c r="AK121" s="98"/>
      <c r="AL121" s="98"/>
      <c r="AM121" s="98"/>
      <c r="AN121" s="98"/>
      <c r="AO121" s="98"/>
      <c r="AP121" s="94" t="e">
        <f>IF(AND(DAY(AP113)&gt;=22,DAY(AP113)&lt;=28,AP114="土"),1,0)</f>
        <v>#VALUE!</v>
      </c>
      <c r="AQ121" s="98"/>
      <c r="AR121" s="99"/>
      <c r="AS121" s="99"/>
      <c r="AV121" s="98"/>
      <c r="AW121" s="98"/>
      <c r="AX121" s="98"/>
      <c r="AY121" s="98"/>
      <c r="AZ121" s="98"/>
      <c r="BA121" s="98"/>
      <c r="BB121" s="94" t="e">
        <f>IF(AND(DAY(BB113)&gt;=22,DAY(BB113)&lt;=28,BB114="土"),1,0)</f>
        <v>#VALUE!</v>
      </c>
      <c r="BC121" s="98"/>
      <c r="BD121" s="99"/>
      <c r="BE121" s="99"/>
      <c r="BG121" s="98"/>
      <c r="BH121" s="98"/>
      <c r="BI121" s="98"/>
      <c r="BJ121" s="98"/>
      <c r="BK121" s="98"/>
      <c r="BL121" s="98"/>
      <c r="BM121" s="94" t="e">
        <f>IF(AND(DAY(BM113)&gt;=22,DAY(BM113)&lt;=28,BM114="土"),1,0)</f>
        <v>#VALUE!</v>
      </c>
      <c r="BN121" s="98"/>
      <c r="BO121" s="99"/>
      <c r="BP121" s="99"/>
      <c r="BU121" s="62">
        <f t="shared" si="62"/>
        <v>0</v>
      </c>
      <c r="BV121" s="62" t="str">
        <f t="shared" si="61"/>
        <v>OK</v>
      </c>
    </row>
    <row r="122" spans="1:74" ht="14.25" hidden="1" customHeight="1" x14ac:dyDescent="0.45">
      <c r="A122" s="60"/>
      <c r="B122" s="98"/>
      <c r="C122" s="98"/>
      <c r="D122" s="98"/>
      <c r="E122" s="98"/>
      <c r="F122" s="98"/>
      <c r="G122" s="98"/>
      <c r="H122" s="94" t="e">
        <f>IF(AND(DAY(H113)&gt;=22,DAY(H113)&lt;=28,H114="土",OR(H119="休",H119="雨")),1,0)</f>
        <v>#VALUE!</v>
      </c>
      <c r="I122" s="98"/>
      <c r="J122" s="99"/>
      <c r="K122" s="99"/>
      <c r="L122" s="60"/>
      <c r="M122" s="98"/>
      <c r="N122" s="98"/>
      <c r="O122" s="98"/>
      <c r="P122" s="98"/>
      <c r="Q122" s="98"/>
      <c r="R122" s="98"/>
      <c r="S122" s="94" t="e">
        <f>IF(AND(DAY(S113)&gt;=22,DAY(S113)&lt;=28,S114="土",OR(S119="休",S119="雨")),1,0)</f>
        <v>#VALUE!</v>
      </c>
      <c r="T122" s="98"/>
      <c r="U122" s="99"/>
      <c r="V122" s="99"/>
      <c r="Y122" s="98"/>
      <c r="Z122" s="98"/>
      <c r="AA122" s="98"/>
      <c r="AB122" s="98"/>
      <c r="AC122" s="98"/>
      <c r="AD122" s="98"/>
      <c r="AE122" s="94" t="e">
        <f>IF(AND(DAY(AE113)&gt;=22,DAY(AE113)&lt;=28,AE114="土",OR(AE119="休",AE119="雨")),1,0)</f>
        <v>#VALUE!</v>
      </c>
      <c r="AF122" s="98"/>
      <c r="AG122" s="99"/>
      <c r="AH122" s="99"/>
      <c r="AJ122" s="98"/>
      <c r="AK122" s="98"/>
      <c r="AL122" s="98"/>
      <c r="AM122" s="98"/>
      <c r="AN122" s="98"/>
      <c r="AO122" s="98"/>
      <c r="AP122" s="94" t="e">
        <f>IF(AND(DAY(AP113)&gt;=22,DAY(AP113)&lt;=28,AP114="土",OR(AP119="休",AP119="雨")),1,0)</f>
        <v>#VALUE!</v>
      </c>
      <c r="AQ122" s="98"/>
      <c r="AR122" s="99"/>
      <c r="AS122" s="99"/>
      <c r="AV122" s="98"/>
      <c r="AW122" s="98"/>
      <c r="AX122" s="98"/>
      <c r="AY122" s="98"/>
      <c r="AZ122" s="98"/>
      <c r="BA122" s="98"/>
      <c r="BB122" s="94" t="e">
        <f>IF(AND(DAY(BB113)&gt;=22,DAY(BB113)&lt;=28,BB114="土",OR(BB119="休",BB119="雨")),1,0)</f>
        <v>#VALUE!</v>
      </c>
      <c r="BC122" s="98"/>
      <c r="BD122" s="99"/>
      <c r="BE122" s="99"/>
      <c r="BG122" s="98"/>
      <c r="BH122" s="98"/>
      <c r="BI122" s="98"/>
      <c r="BJ122" s="98"/>
      <c r="BK122" s="98"/>
      <c r="BL122" s="98"/>
      <c r="BM122" s="94" t="e">
        <f>IF(AND(DAY(BM113)&gt;=22,DAY(BM113)&lt;=28,BM114="土",OR(BM119="休",BM119="雨")),1,0)</f>
        <v>#VALUE!</v>
      </c>
      <c r="BN122" s="98"/>
      <c r="BO122" s="99"/>
      <c r="BP122" s="99"/>
      <c r="BU122" s="62">
        <f t="shared" si="62"/>
        <v>0</v>
      </c>
      <c r="BV122" s="62" t="str">
        <f t="shared" si="61"/>
        <v>OK</v>
      </c>
    </row>
    <row r="123" spans="1:74" ht="14.25" hidden="1" customHeight="1" x14ac:dyDescent="0.45">
      <c r="A123" s="60"/>
      <c r="B123" s="98"/>
      <c r="C123" s="98"/>
      <c r="D123" s="98"/>
      <c r="E123" s="98"/>
      <c r="F123" s="98"/>
      <c r="G123" s="98"/>
      <c r="H123" s="94" t="e">
        <f>IF(AND(DAY(H113)&gt;=8,DAY(H113)&lt;=14,H114="土"),1,0)</f>
        <v>#VALUE!</v>
      </c>
      <c r="I123" s="98"/>
      <c r="J123" s="99"/>
      <c r="K123" s="99"/>
      <c r="L123" s="60"/>
      <c r="M123" s="98"/>
      <c r="N123" s="98"/>
      <c r="O123" s="98"/>
      <c r="P123" s="98"/>
      <c r="Q123" s="98"/>
      <c r="R123" s="98"/>
      <c r="S123" s="94" t="e">
        <f>IF(AND(DAY(S113)&gt;=8,DAY(S113)&lt;=14,S114="土"),1,0)</f>
        <v>#VALUE!</v>
      </c>
      <c r="T123" s="98"/>
      <c r="U123" s="99"/>
      <c r="V123" s="99"/>
      <c r="Y123" s="98"/>
      <c r="Z123" s="98"/>
      <c r="AA123" s="98"/>
      <c r="AB123" s="98"/>
      <c r="AC123" s="98"/>
      <c r="AD123" s="98"/>
      <c r="AE123" s="94" t="e">
        <f>IF(AND(DAY(AE113)&gt;=8,DAY(AE113)&lt;=14,AE114="土"),1,0)</f>
        <v>#VALUE!</v>
      </c>
      <c r="AF123" s="98"/>
      <c r="AG123" s="99"/>
      <c r="AH123" s="99"/>
      <c r="AJ123" s="98"/>
      <c r="AK123" s="98"/>
      <c r="AL123" s="98"/>
      <c r="AM123" s="98"/>
      <c r="AN123" s="98"/>
      <c r="AO123" s="98"/>
      <c r="AP123" s="94" t="e">
        <f>IF(AND(DAY(AP113)&gt;=8,DAY(AP113)&lt;=14,AP114="土"),1,0)</f>
        <v>#VALUE!</v>
      </c>
      <c r="AQ123" s="98"/>
      <c r="AR123" s="99"/>
      <c r="AS123" s="99"/>
      <c r="AV123" s="98"/>
      <c r="AW123" s="98"/>
      <c r="AX123" s="98"/>
      <c r="AY123" s="98"/>
      <c r="AZ123" s="98"/>
      <c r="BA123" s="98"/>
      <c r="BB123" s="94" t="e">
        <f>IF(AND(DAY(BB113)&gt;=8,DAY(BB113)&lt;=14,BB114="土"),1,0)</f>
        <v>#VALUE!</v>
      </c>
      <c r="BC123" s="98"/>
      <c r="BD123" s="99"/>
      <c r="BE123" s="99"/>
      <c r="BG123" s="98"/>
      <c r="BH123" s="98"/>
      <c r="BI123" s="98"/>
      <c r="BJ123" s="98"/>
      <c r="BK123" s="98"/>
      <c r="BL123" s="98"/>
      <c r="BM123" s="94" t="e">
        <f>IF(AND(DAY(BM113)&gt;=8,DAY(BM113)&lt;=14,BM114="土"),1,0)</f>
        <v>#VALUE!</v>
      </c>
      <c r="BN123" s="98"/>
      <c r="BO123" s="99"/>
      <c r="BP123" s="99"/>
      <c r="BU123" s="62">
        <f t="shared" si="62"/>
        <v>0</v>
      </c>
      <c r="BV123" s="62" t="str">
        <f t="shared" si="61"/>
        <v>OK</v>
      </c>
    </row>
    <row r="124" spans="1:74" ht="14.25" hidden="1" customHeight="1" x14ac:dyDescent="0.45">
      <c r="A124" s="60"/>
      <c r="B124" s="98"/>
      <c r="C124" s="98"/>
      <c r="D124" s="98"/>
      <c r="E124" s="98"/>
      <c r="F124" s="98"/>
      <c r="G124" s="98"/>
      <c r="H124" s="94" t="e">
        <f>IF(AND(DAY(H113)&gt;=8,DAY(H113)&lt;=14,H114="土",OR(H119="休",H119="雨")),1,0)</f>
        <v>#VALUE!</v>
      </c>
      <c r="I124" s="98"/>
      <c r="J124" s="99"/>
      <c r="K124" s="99"/>
      <c r="L124" s="60"/>
      <c r="M124" s="98"/>
      <c r="N124" s="98"/>
      <c r="O124" s="98"/>
      <c r="P124" s="98"/>
      <c r="Q124" s="98"/>
      <c r="R124" s="98"/>
      <c r="S124" s="94" t="e">
        <f>IF(AND(DAY(S113)&gt;=8,DAY(S113)&lt;=14,S114="土",OR(S119="休",S119="雨")),1,0)</f>
        <v>#VALUE!</v>
      </c>
      <c r="T124" s="98"/>
      <c r="U124" s="99"/>
      <c r="V124" s="99"/>
      <c r="Y124" s="98"/>
      <c r="Z124" s="98"/>
      <c r="AA124" s="98"/>
      <c r="AB124" s="98"/>
      <c r="AC124" s="98"/>
      <c r="AD124" s="98"/>
      <c r="AE124" s="94" t="e">
        <f>IF(AND(DAY(AE113)&gt;=8,DAY(AE113)&lt;=14,AE114="土",OR(AE119="休",AE119="雨")),1,0)</f>
        <v>#VALUE!</v>
      </c>
      <c r="AF124" s="98"/>
      <c r="AG124" s="99"/>
      <c r="AH124" s="99"/>
      <c r="AJ124" s="98"/>
      <c r="AK124" s="98"/>
      <c r="AL124" s="98"/>
      <c r="AM124" s="98"/>
      <c r="AN124" s="98"/>
      <c r="AO124" s="98"/>
      <c r="AP124" s="94" t="e">
        <f>IF(AND(DAY(AP113)&gt;=8,DAY(AP113)&lt;=14,AP114="土",OR(AP119="休",AP119="雨")),1,0)</f>
        <v>#VALUE!</v>
      </c>
      <c r="AQ124" s="98"/>
      <c r="AR124" s="99"/>
      <c r="AS124" s="99"/>
      <c r="AV124" s="98"/>
      <c r="AW124" s="98"/>
      <c r="AX124" s="98"/>
      <c r="AY124" s="98"/>
      <c r="AZ124" s="98"/>
      <c r="BA124" s="98"/>
      <c r="BB124" s="94" t="e">
        <f>IF(AND(DAY(BB113)&gt;=8,DAY(BB113)&lt;=14,BB114="土",OR(BB119="休",BB119="雨")),1,0)</f>
        <v>#VALUE!</v>
      </c>
      <c r="BC124" s="98"/>
      <c r="BD124" s="99"/>
      <c r="BE124" s="99"/>
      <c r="BG124" s="98"/>
      <c r="BH124" s="98"/>
      <c r="BI124" s="98"/>
      <c r="BJ124" s="98"/>
      <c r="BK124" s="98"/>
      <c r="BL124" s="98"/>
      <c r="BM124" s="94" t="e">
        <f>IF(AND(DAY(BM113)&gt;=8,DAY(BM113)&lt;=14,BM114="土",OR(BM119="休",BM119="雨")),1,0)</f>
        <v>#VALUE!</v>
      </c>
      <c r="BN124" s="98"/>
      <c r="BO124" s="99"/>
      <c r="BP124" s="99"/>
      <c r="BU124" s="62">
        <f t="shared" si="62"/>
        <v>0</v>
      </c>
      <c r="BV124" s="62" t="str">
        <f t="shared" si="61"/>
        <v>OK</v>
      </c>
    </row>
    <row r="125" spans="1:74" ht="14.25" customHeight="1" x14ac:dyDescent="0.45">
      <c r="A125" s="60"/>
      <c r="B125" s="98"/>
      <c r="C125" s="98"/>
      <c r="D125" s="98"/>
      <c r="E125" s="98"/>
      <c r="F125" s="98"/>
      <c r="G125" s="98"/>
      <c r="H125" s="98"/>
      <c r="I125" s="98"/>
      <c r="J125" s="99"/>
      <c r="K125" s="99"/>
      <c r="L125" s="60"/>
      <c r="M125" s="98"/>
      <c r="N125" s="98"/>
      <c r="O125" s="98"/>
      <c r="P125" s="98"/>
      <c r="Q125" s="98"/>
      <c r="R125" s="98"/>
      <c r="S125" s="98"/>
      <c r="T125" s="98"/>
      <c r="U125" s="99"/>
      <c r="V125" s="99"/>
      <c r="Y125" s="98"/>
      <c r="Z125" s="98"/>
      <c r="AA125" s="98"/>
      <c r="AB125" s="98"/>
      <c r="AC125" s="98"/>
      <c r="AD125" s="98"/>
      <c r="AE125" s="98"/>
      <c r="AF125" s="98"/>
      <c r="AG125" s="99"/>
      <c r="AH125" s="99"/>
      <c r="AJ125" s="98"/>
      <c r="AK125" s="98"/>
      <c r="AL125" s="98"/>
      <c r="AM125" s="98"/>
      <c r="AN125" s="98"/>
      <c r="AO125" s="98"/>
      <c r="AP125" s="98"/>
      <c r="AQ125" s="98"/>
      <c r="AR125" s="99"/>
      <c r="AS125" s="99"/>
      <c r="AV125" s="98"/>
      <c r="AW125" s="98"/>
      <c r="AX125" s="98"/>
      <c r="AY125" s="98"/>
      <c r="AZ125" s="98"/>
      <c r="BA125" s="98"/>
      <c r="BB125" s="98"/>
      <c r="BC125" s="98"/>
      <c r="BD125" s="99"/>
      <c r="BE125" s="99"/>
      <c r="BG125" s="98"/>
      <c r="BH125" s="98"/>
      <c r="BI125" s="98"/>
      <c r="BJ125" s="98"/>
      <c r="BK125" s="98"/>
      <c r="BL125" s="98"/>
      <c r="BM125" s="98"/>
      <c r="BN125" s="98"/>
      <c r="BO125" s="99"/>
      <c r="BP125" s="99"/>
    </row>
    <row r="126" spans="1:74" ht="14.25" customHeight="1" x14ac:dyDescent="0.4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</row>
    <row r="127" spans="1:74" ht="14.25" hidden="1" customHeight="1" x14ac:dyDescent="0.45">
      <c r="A127" s="60"/>
      <c r="B127" s="60"/>
      <c r="C127" s="75">
        <f>YEAR(I111+1)</f>
        <v>1900</v>
      </c>
      <c r="D127" s="75">
        <f>MONTH(I111+1)</f>
        <v>2</v>
      </c>
      <c r="E127" s="75">
        <f>DAY(I111+1)</f>
        <v>13</v>
      </c>
      <c r="F127" s="75"/>
      <c r="G127" s="75"/>
      <c r="H127" s="75"/>
      <c r="I127" s="75"/>
      <c r="J127" s="60"/>
      <c r="K127" s="60"/>
      <c r="L127" s="60"/>
      <c r="M127" s="60"/>
      <c r="N127" s="75">
        <f>YEAR(T111+1)</f>
        <v>1900</v>
      </c>
      <c r="O127" s="75">
        <f>MONTH(T111+1)</f>
        <v>4</v>
      </c>
      <c r="P127" s="75">
        <f>DAY(T111+1)</f>
        <v>9</v>
      </c>
      <c r="Q127" s="75"/>
      <c r="R127" s="75"/>
      <c r="S127" s="75"/>
      <c r="T127" s="75"/>
      <c r="U127" s="60"/>
      <c r="V127" s="60"/>
      <c r="Y127" s="60"/>
      <c r="Z127" s="75">
        <f>YEAR(AF111+1)</f>
        <v>1900</v>
      </c>
      <c r="AA127" s="75">
        <f>MONTH(AF111+1)</f>
        <v>6</v>
      </c>
      <c r="AB127" s="75">
        <f>DAY(AF111+1)</f>
        <v>4</v>
      </c>
      <c r="AC127" s="75"/>
      <c r="AD127" s="75"/>
      <c r="AE127" s="75"/>
      <c r="AF127" s="75"/>
      <c r="AG127" s="60"/>
      <c r="AH127" s="60"/>
      <c r="AJ127" s="60"/>
      <c r="AK127" s="75">
        <f>YEAR(AQ111+1)</f>
        <v>1900</v>
      </c>
      <c r="AL127" s="75">
        <f>MONTH(AQ111+1)</f>
        <v>7</v>
      </c>
      <c r="AM127" s="75">
        <f>DAY(AQ111+1)</f>
        <v>30</v>
      </c>
      <c r="AN127" s="75"/>
      <c r="AO127" s="75"/>
      <c r="AP127" s="75"/>
      <c r="AQ127" s="75"/>
      <c r="AR127" s="60"/>
      <c r="AS127" s="60"/>
      <c r="AV127" s="60"/>
      <c r="AW127" s="75">
        <f>YEAR(BC111+1)</f>
        <v>1900</v>
      </c>
      <c r="AX127" s="75">
        <f>MONTH(BC111+1)</f>
        <v>9</v>
      </c>
      <c r="AY127" s="75">
        <f>DAY(BC111+1)</f>
        <v>24</v>
      </c>
      <c r="AZ127" s="75"/>
      <c r="BA127" s="75"/>
      <c r="BB127" s="75"/>
      <c r="BC127" s="75"/>
      <c r="BD127" s="60"/>
      <c r="BE127" s="60"/>
      <c r="BG127" s="60"/>
      <c r="BH127" s="75">
        <f>YEAR(BN111+1)</f>
        <v>1900</v>
      </c>
      <c r="BI127" s="75">
        <f>MONTH(BN111+1)</f>
        <v>11</v>
      </c>
      <c r="BJ127" s="75">
        <f>DAY(BN111+1)</f>
        <v>19</v>
      </c>
      <c r="BK127" s="75"/>
      <c r="BL127" s="75"/>
      <c r="BM127" s="75"/>
      <c r="BN127" s="75"/>
      <c r="BO127" s="60"/>
      <c r="BP127" s="60"/>
    </row>
    <row r="128" spans="1:74" ht="14.25" hidden="1" customHeight="1" x14ac:dyDescent="0.45">
      <c r="A128" s="60"/>
      <c r="B128" s="60"/>
      <c r="C128" s="76">
        <f>I111+1</f>
        <v>44</v>
      </c>
      <c r="D128" s="76">
        <f>C128+1</f>
        <v>45</v>
      </c>
      <c r="E128" s="76">
        <f t="shared" ref="E128:I128" si="87">D128+1</f>
        <v>46</v>
      </c>
      <c r="F128" s="76">
        <f t="shared" si="87"/>
        <v>47</v>
      </c>
      <c r="G128" s="76">
        <f t="shared" si="87"/>
        <v>48</v>
      </c>
      <c r="H128" s="76">
        <f t="shared" si="87"/>
        <v>49</v>
      </c>
      <c r="I128" s="76">
        <f t="shared" si="87"/>
        <v>50</v>
      </c>
      <c r="J128" s="60"/>
      <c r="K128" s="60"/>
      <c r="L128" s="60"/>
      <c r="M128" s="60"/>
      <c r="N128" s="76">
        <f>T111+1</f>
        <v>100</v>
      </c>
      <c r="O128" s="76">
        <f t="shared" ref="O128:T128" si="88">N128+1</f>
        <v>101</v>
      </c>
      <c r="P128" s="76">
        <f t="shared" si="88"/>
        <v>102</v>
      </c>
      <c r="Q128" s="76">
        <f t="shared" si="88"/>
        <v>103</v>
      </c>
      <c r="R128" s="76">
        <f t="shared" si="88"/>
        <v>104</v>
      </c>
      <c r="S128" s="76">
        <f t="shared" si="88"/>
        <v>105</v>
      </c>
      <c r="T128" s="76">
        <f t="shared" si="88"/>
        <v>106</v>
      </c>
      <c r="U128" s="60"/>
      <c r="V128" s="60"/>
      <c r="Y128" s="60"/>
      <c r="Z128" s="76">
        <f>AF111+1</f>
        <v>156</v>
      </c>
      <c r="AA128" s="76">
        <f t="shared" ref="AA128:AF128" si="89">Z128+1</f>
        <v>157</v>
      </c>
      <c r="AB128" s="76">
        <f t="shared" si="89"/>
        <v>158</v>
      </c>
      <c r="AC128" s="76">
        <f t="shared" si="89"/>
        <v>159</v>
      </c>
      <c r="AD128" s="76">
        <f t="shared" si="89"/>
        <v>160</v>
      </c>
      <c r="AE128" s="76">
        <f t="shared" si="89"/>
        <v>161</v>
      </c>
      <c r="AF128" s="76">
        <f t="shared" si="89"/>
        <v>162</v>
      </c>
      <c r="AG128" s="60"/>
      <c r="AH128" s="60"/>
      <c r="AJ128" s="60"/>
      <c r="AK128" s="76">
        <f>AQ111+1</f>
        <v>212</v>
      </c>
      <c r="AL128" s="76">
        <f t="shared" ref="AL128:AQ128" si="90">AK128+1</f>
        <v>213</v>
      </c>
      <c r="AM128" s="76">
        <f t="shared" si="90"/>
        <v>214</v>
      </c>
      <c r="AN128" s="76">
        <f t="shared" si="90"/>
        <v>215</v>
      </c>
      <c r="AO128" s="76">
        <f t="shared" si="90"/>
        <v>216</v>
      </c>
      <c r="AP128" s="76">
        <f t="shared" si="90"/>
        <v>217</v>
      </c>
      <c r="AQ128" s="76">
        <f t="shared" si="90"/>
        <v>218</v>
      </c>
      <c r="AR128" s="60"/>
      <c r="AS128" s="60"/>
      <c r="AV128" s="60"/>
      <c r="AW128" s="76">
        <f>BC111+1</f>
        <v>268</v>
      </c>
      <c r="AX128" s="76">
        <f t="shared" ref="AX128:BC128" si="91">AW128+1</f>
        <v>269</v>
      </c>
      <c r="AY128" s="76">
        <f t="shared" si="91"/>
        <v>270</v>
      </c>
      <c r="AZ128" s="76">
        <f t="shared" si="91"/>
        <v>271</v>
      </c>
      <c r="BA128" s="76">
        <f t="shared" si="91"/>
        <v>272</v>
      </c>
      <c r="BB128" s="76">
        <f t="shared" si="91"/>
        <v>273</v>
      </c>
      <c r="BC128" s="76">
        <f t="shared" si="91"/>
        <v>274</v>
      </c>
      <c r="BD128" s="60"/>
      <c r="BE128" s="60"/>
      <c r="BG128" s="60"/>
      <c r="BH128" s="76">
        <f>BN111+1</f>
        <v>324</v>
      </c>
      <c r="BI128" s="76">
        <f t="shared" ref="BI128:BN128" si="92">BH128+1</f>
        <v>325</v>
      </c>
      <c r="BJ128" s="76">
        <f t="shared" si="92"/>
        <v>326</v>
      </c>
      <c r="BK128" s="76">
        <f t="shared" si="92"/>
        <v>327</v>
      </c>
      <c r="BL128" s="76">
        <f t="shared" si="92"/>
        <v>328</v>
      </c>
      <c r="BM128" s="76">
        <f t="shared" si="92"/>
        <v>329</v>
      </c>
      <c r="BN128" s="76">
        <f t="shared" si="92"/>
        <v>330</v>
      </c>
      <c r="BO128" s="60"/>
      <c r="BP128" s="60"/>
    </row>
    <row r="129" spans="1:74" ht="14.25" customHeight="1" x14ac:dyDescent="0.45">
      <c r="A129" s="60"/>
      <c r="B129" s="77" t="s">
        <v>16</v>
      </c>
      <c r="C129" s="78">
        <f>DATE($C127,$D127,1)</f>
        <v>32</v>
      </c>
      <c r="D129" s="79"/>
      <c r="E129" s="79"/>
      <c r="F129" s="79"/>
      <c r="G129" s="79"/>
      <c r="H129" s="79"/>
      <c r="I129" s="79"/>
      <c r="J129" s="79"/>
      <c r="K129" s="80"/>
      <c r="L129" s="60"/>
      <c r="M129" s="77" t="s">
        <v>16</v>
      </c>
      <c r="N129" s="78">
        <f>DATE($N127,$O127,1)</f>
        <v>92</v>
      </c>
      <c r="O129" s="79"/>
      <c r="P129" s="79"/>
      <c r="Q129" s="79"/>
      <c r="R129" s="79"/>
      <c r="S129" s="79"/>
      <c r="T129" s="79"/>
      <c r="U129" s="79"/>
      <c r="V129" s="80"/>
      <c r="Y129" s="77" t="s">
        <v>16</v>
      </c>
      <c r="Z129" s="78">
        <f>DATE($Z127,$AA127,1)</f>
        <v>153</v>
      </c>
      <c r="AA129" s="79"/>
      <c r="AB129" s="79"/>
      <c r="AC129" s="79"/>
      <c r="AD129" s="79"/>
      <c r="AE129" s="79"/>
      <c r="AF129" s="79"/>
      <c r="AG129" s="79"/>
      <c r="AH129" s="80"/>
      <c r="AJ129" s="77" t="s">
        <v>16</v>
      </c>
      <c r="AK129" s="78">
        <f>DATE($AK127,$AL127,1)</f>
        <v>183</v>
      </c>
      <c r="AL129" s="79"/>
      <c r="AM129" s="79"/>
      <c r="AN129" s="79"/>
      <c r="AO129" s="79"/>
      <c r="AP129" s="79"/>
      <c r="AQ129" s="79"/>
      <c r="AR129" s="79"/>
      <c r="AS129" s="80"/>
      <c r="AV129" s="77" t="s">
        <v>16</v>
      </c>
      <c r="AW129" s="78">
        <f>DATE($AW127,$AX127,1)</f>
        <v>245</v>
      </c>
      <c r="AX129" s="79"/>
      <c r="AY129" s="79"/>
      <c r="AZ129" s="79"/>
      <c r="BA129" s="79"/>
      <c r="BB129" s="79"/>
      <c r="BC129" s="79"/>
      <c r="BD129" s="79"/>
      <c r="BE129" s="80"/>
      <c r="BG129" s="77" t="s">
        <v>16</v>
      </c>
      <c r="BH129" s="78">
        <f>DATE($BH127,$BI127,1)</f>
        <v>306</v>
      </c>
      <c r="BI129" s="79"/>
      <c r="BJ129" s="79"/>
      <c r="BK129" s="79"/>
      <c r="BL129" s="79"/>
      <c r="BM129" s="79"/>
      <c r="BN129" s="79"/>
      <c r="BO129" s="79"/>
      <c r="BP129" s="80"/>
    </row>
    <row r="130" spans="1:74" ht="14.25" customHeight="1" x14ac:dyDescent="0.45">
      <c r="A130" s="60"/>
      <c r="B130" s="81" t="s">
        <v>41</v>
      </c>
      <c r="C130" s="82" t="str">
        <f>IF(I111&lt;$G$5,I113+1,"")</f>
        <v/>
      </c>
      <c r="D130" s="83" t="str">
        <f t="shared" ref="D130:I130" si="93">IF(C128&lt;$G$5,C130+1,"")</f>
        <v/>
      </c>
      <c r="E130" s="83" t="str">
        <f t="shared" si="93"/>
        <v/>
      </c>
      <c r="F130" s="83" t="str">
        <f t="shared" si="93"/>
        <v/>
      </c>
      <c r="G130" s="83" t="str">
        <f t="shared" si="93"/>
        <v/>
      </c>
      <c r="H130" s="83" t="str">
        <f t="shared" si="93"/>
        <v/>
      </c>
      <c r="I130" s="83" t="str">
        <f t="shared" si="93"/>
        <v/>
      </c>
      <c r="J130" s="84" t="s">
        <v>18</v>
      </c>
      <c r="K130" s="85">
        <f>COUNTIFS(C131:I131,"土",C132:I132,"")+COUNTIFS(C131:I131,"日",C132:I132,"")</f>
        <v>0</v>
      </c>
      <c r="L130" s="60"/>
      <c r="M130" s="81" t="s">
        <v>41</v>
      </c>
      <c r="N130" s="82" t="str">
        <f>IF(T111&lt;$G$5,T113+1,"")</f>
        <v/>
      </c>
      <c r="O130" s="83" t="str">
        <f t="shared" ref="O130:T130" si="94">IF(N128&lt;$G$5,N130+1,"")</f>
        <v/>
      </c>
      <c r="P130" s="83" t="str">
        <f t="shared" si="94"/>
        <v/>
      </c>
      <c r="Q130" s="83" t="str">
        <f t="shared" si="94"/>
        <v/>
      </c>
      <c r="R130" s="83" t="str">
        <f t="shared" si="94"/>
        <v/>
      </c>
      <c r="S130" s="83" t="str">
        <f t="shared" si="94"/>
        <v/>
      </c>
      <c r="T130" s="83" t="str">
        <f t="shared" si="94"/>
        <v/>
      </c>
      <c r="U130" s="84" t="s">
        <v>18</v>
      </c>
      <c r="V130" s="85">
        <f>COUNTIFS(N131:T131,"土",N132:T132,"")+COUNTIFS(N131:T131,"日",N132:T132,"")</f>
        <v>0</v>
      </c>
      <c r="Y130" s="81" t="s">
        <v>41</v>
      </c>
      <c r="Z130" s="82" t="str">
        <f>IF(AF111&lt;$G$5,AF113+1,"")</f>
        <v/>
      </c>
      <c r="AA130" s="83" t="str">
        <f t="shared" ref="AA130:AF130" si="95">IF(Z128&lt;$G$5,Z130+1,"")</f>
        <v/>
      </c>
      <c r="AB130" s="83" t="str">
        <f t="shared" si="95"/>
        <v/>
      </c>
      <c r="AC130" s="83" t="str">
        <f t="shared" si="95"/>
        <v/>
      </c>
      <c r="AD130" s="83" t="str">
        <f t="shared" si="95"/>
        <v/>
      </c>
      <c r="AE130" s="83" t="str">
        <f t="shared" si="95"/>
        <v/>
      </c>
      <c r="AF130" s="83" t="str">
        <f t="shared" si="95"/>
        <v/>
      </c>
      <c r="AG130" s="84" t="s">
        <v>18</v>
      </c>
      <c r="AH130" s="85">
        <f>COUNTIFS(Z131:AF131,"土",Z132:AF132,"")+COUNTIFS(Z131:AF131,"日",Z132:AF132,"")</f>
        <v>0</v>
      </c>
      <c r="AJ130" s="81" t="s">
        <v>41</v>
      </c>
      <c r="AK130" s="82" t="str">
        <f>IF(AQ111&lt;$G$5,AQ113+1,"")</f>
        <v/>
      </c>
      <c r="AL130" s="83" t="str">
        <f t="shared" ref="AL130:AQ130" si="96">IF(AK128&lt;$G$5,AK130+1,"")</f>
        <v/>
      </c>
      <c r="AM130" s="83" t="str">
        <f t="shared" si="96"/>
        <v/>
      </c>
      <c r="AN130" s="83" t="str">
        <f t="shared" si="96"/>
        <v/>
      </c>
      <c r="AO130" s="83" t="str">
        <f t="shared" si="96"/>
        <v/>
      </c>
      <c r="AP130" s="83" t="str">
        <f t="shared" si="96"/>
        <v/>
      </c>
      <c r="AQ130" s="83" t="str">
        <f t="shared" si="96"/>
        <v/>
      </c>
      <c r="AR130" s="84" t="s">
        <v>18</v>
      </c>
      <c r="AS130" s="85">
        <f>COUNTIFS(AK131:AQ131,"土",AK132:AQ132,"")+COUNTIFS(AK131:AQ131,"日",AK132:AQ132,"")</f>
        <v>0</v>
      </c>
      <c r="AV130" s="81" t="s">
        <v>41</v>
      </c>
      <c r="AW130" s="82" t="str">
        <f>IF(BC111&lt;$G$5,BC113+1,"")</f>
        <v/>
      </c>
      <c r="AX130" s="83" t="str">
        <f t="shared" ref="AX130:BC130" si="97">IF(AW128&lt;$G$5,AW130+1,"")</f>
        <v/>
      </c>
      <c r="AY130" s="83" t="str">
        <f t="shared" si="97"/>
        <v/>
      </c>
      <c r="AZ130" s="83" t="str">
        <f t="shared" si="97"/>
        <v/>
      </c>
      <c r="BA130" s="83" t="str">
        <f t="shared" si="97"/>
        <v/>
      </c>
      <c r="BB130" s="83" t="str">
        <f t="shared" si="97"/>
        <v/>
      </c>
      <c r="BC130" s="83" t="str">
        <f t="shared" si="97"/>
        <v/>
      </c>
      <c r="BD130" s="84" t="s">
        <v>18</v>
      </c>
      <c r="BE130" s="85">
        <f>COUNTIFS(AW131:BC131,"土",AW132:BC132,"")+COUNTIFS(AW131:BC131,"日",AW132:BC132,"")</f>
        <v>0</v>
      </c>
      <c r="BG130" s="81" t="s">
        <v>41</v>
      </c>
      <c r="BH130" s="82" t="str">
        <f>IF(BN111&lt;$G$5,BN113+1,"")</f>
        <v/>
      </c>
      <c r="BI130" s="83" t="str">
        <f t="shared" ref="BI130:BN130" si="98">IF(BH128&lt;$G$5,BH130+1,"")</f>
        <v/>
      </c>
      <c r="BJ130" s="83" t="str">
        <f t="shared" si="98"/>
        <v/>
      </c>
      <c r="BK130" s="83" t="str">
        <f t="shared" si="98"/>
        <v/>
      </c>
      <c r="BL130" s="83" t="str">
        <f t="shared" si="98"/>
        <v/>
      </c>
      <c r="BM130" s="83" t="str">
        <f t="shared" si="98"/>
        <v/>
      </c>
      <c r="BN130" s="83" t="str">
        <f t="shared" si="98"/>
        <v/>
      </c>
      <c r="BO130" s="84" t="s">
        <v>18</v>
      </c>
      <c r="BP130" s="85">
        <f>COUNTIFS(BH131:BN131,"土",BH132:BN132,"")+COUNTIFS(BH131:BN131,"日",BH132:BN132,"")</f>
        <v>0</v>
      </c>
    </row>
    <row r="131" spans="1:74" ht="14.25" customHeight="1" x14ac:dyDescent="0.45">
      <c r="A131" s="60"/>
      <c r="B131" s="81" t="s">
        <v>19</v>
      </c>
      <c r="C131" s="86" t="str">
        <f>IF(C130="","","月")</f>
        <v/>
      </c>
      <c r="D131" s="86" t="str">
        <f>IF(D130="","","火")</f>
        <v/>
      </c>
      <c r="E131" s="86" t="str">
        <f>IF(E130="","","水")</f>
        <v/>
      </c>
      <c r="F131" s="86" t="str">
        <f>IF(F130="","","木")</f>
        <v/>
      </c>
      <c r="G131" s="86" t="str">
        <f>IF(G130="","","金")</f>
        <v/>
      </c>
      <c r="H131" s="86" t="str">
        <f>IF(H130="","","土")</f>
        <v/>
      </c>
      <c r="I131" s="86" t="str">
        <f>IF(I130="","","日")</f>
        <v/>
      </c>
      <c r="J131" s="87" t="s">
        <v>42</v>
      </c>
      <c r="K131" s="88">
        <f>COUNTIF(C132:I132,"夏休")+COUNTIF(C132:I132,"冬休")+COUNTIF(C132:I132,"中止")+COUNTIF(C132:I132,"制作中")</f>
        <v>0</v>
      </c>
      <c r="L131" s="60"/>
      <c r="M131" s="81" t="s">
        <v>19</v>
      </c>
      <c r="N131" s="86" t="str">
        <f>IF(N130="","","月")</f>
        <v/>
      </c>
      <c r="O131" s="86" t="str">
        <f>IF(O130="","","火")</f>
        <v/>
      </c>
      <c r="P131" s="86" t="str">
        <f>IF(P130="","","水")</f>
        <v/>
      </c>
      <c r="Q131" s="86" t="str">
        <f>IF(Q130="","","木")</f>
        <v/>
      </c>
      <c r="R131" s="86" t="str">
        <f>IF(R130="","","金")</f>
        <v/>
      </c>
      <c r="S131" s="86" t="str">
        <f>IF(S130="","","土")</f>
        <v/>
      </c>
      <c r="T131" s="86" t="str">
        <f>IF(T130="","","日")</f>
        <v/>
      </c>
      <c r="U131" s="87" t="s">
        <v>42</v>
      </c>
      <c r="V131" s="88">
        <f>COUNTIF(N132:T132,"夏休")+COUNTIF(N132:T132,"冬休")+COUNTIF(N132:T132,"中止")+COUNTIF(N132:T132,"制作中")</f>
        <v>0</v>
      </c>
      <c r="Y131" s="81" t="s">
        <v>19</v>
      </c>
      <c r="Z131" s="86" t="str">
        <f>IF(Z130="","","月")</f>
        <v/>
      </c>
      <c r="AA131" s="86" t="str">
        <f>IF(AA130="","","火")</f>
        <v/>
      </c>
      <c r="AB131" s="86" t="str">
        <f>IF(AB130="","","水")</f>
        <v/>
      </c>
      <c r="AC131" s="86" t="str">
        <f>IF(AC130="","","木")</f>
        <v/>
      </c>
      <c r="AD131" s="86" t="str">
        <f>IF(AD130="","","金")</f>
        <v/>
      </c>
      <c r="AE131" s="86" t="str">
        <f>IF(AE130="","","土")</f>
        <v/>
      </c>
      <c r="AF131" s="86" t="str">
        <f>IF(AF130="","","日")</f>
        <v/>
      </c>
      <c r="AG131" s="87" t="s">
        <v>42</v>
      </c>
      <c r="AH131" s="88">
        <f>COUNTIF(Z132:AF132,"夏休")+COUNTIF(Z132:AF132,"冬休")+COUNTIF(Z132:AF132,"中止")+COUNTIF(Z132:AF132,"制作中")</f>
        <v>0</v>
      </c>
      <c r="AJ131" s="81" t="s">
        <v>19</v>
      </c>
      <c r="AK131" s="86" t="str">
        <f>IF(AK130="","","月")</f>
        <v/>
      </c>
      <c r="AL131" s="86" t="str">
        <f>IF(AL130="","","火")</f>
        <v/>
      </c>
      <c r="AM131" s="86" t="str">
        <f>IF(AM130="","","水")</f>
        <v/>
      </c>
      <c r="AN131" s="86" t="str">
        <f>IF(AN130="","","木")</f>
        <v/>
      </c>
      <c r="AO131" s="86" t="str">
        <f>IF(AO130="","","金")</f>
        <v/>
      </c>
      <c r="AP131" s="86" t="str">
        <f>IF(AP130="","","土")</f>
        <v/>
      </c>
      <c r="AQ131" s="86" t="str">
        <f>IF(AQ130="","","日")</f>
        <v/>
      </c>
      <c r="AR131" s="87" t="s">
        <v>42</v>
      </c>
      <c r="AS131" s="88">
        <f>COUNTIF(AK132:AQ132,"夏休")+COUNTIF(AK132:AQ132,"冬休")+COUNTIF(AK132:AQ132,"中止")+COUNTIF(AK132:AQ132,"制作中")</f>
        <v>0</v>
      </c>
      <c r="AV131" s="81" t="s">
        <v>19</v>
      </c>
      <c r="AW131" s="86" t="str">
        <f>IF(AW130="","","月")</f>
        <v/>
      </c>
      <c r="AX131" s="86" t="str">
        <f>IF(AX130="","","火")</f>
        <v/>
      </c>
      <c r="AY131" s="86" t="str">
        <f>IF(AY130="","","水")</f>
        <v/>
      </c>
      <c r="AZ131" s="86" t="str">
        <f>IF(AZ130="","","木")</f>
        <v/>
      </c>
      <c r="BA131" s="86" t="str">
        <f>IF(BA130="","","金")</f>
        <v/>
      </c>
      <c r="BB131" s="86" t="str">
        <f>IF(BB130="","","土")</f>
        <v/>
      </c>
      <c r="BC131" s="86" t="str">
        <f>IF(BC130="","","日")</f>
        <v/>
      </c>
      <c r="BD131" s="87" t="s">
        <v>42</v>
      </c>
      <c r="BE131" s="88">
        <f>COUNTIF(AW132:BC132,"夏休")+COUNTIF(AW132:BC132,"冬休")+COUNTIF(AW132:BC132,"中止")+COUNTIF(AW132:BC132,"制作中")</f>
        <v>0</v>
      </c>
      <c r="BG131" s="81" t="s">
        <v>19</v>
      </c>
      <c r="BH131" s="86" t="str">
        <f>IF(BH130="","","月")</f>
        <v/>
      </c>
      <c r="BI131" s="86" t="str">
        <f>IF(BI130="","","火")</f>
        <v/>
      </c>
      <c r="BJ131" s="86" t="str">
        <f>IF(BJ130="","","水")</f>
        <v/>
      </c>
      <c r="BK131" s="86" t="str">
        <f>IF(BK130="","","木")</f>
        <v/>
      </c>
      <c r="BL131" s="86" t="str">
        <f>IF(BL130="","","金")</f>
        <v/>
      </c>
      <c r="BM131" s="86" t="str">
        <f>IF(BM130="","","土")</f>
        <v/>
      </c>
      <c r="BN131" s="86" t="str">
        <f>IF(BN130="","","日")</f>
        <v/>
      </c>
      <c r="BO131" s="87" t="s">
        <v>42</v>
      </c>
      <c r="BP131" s="88">
        <f>COUNTIF(BH132:BN132,"夏休")+COUNTIF(BH132:BN132,"冬休")+COUNTIF(BH132:BN132,"中止")+COUNTIF(BH132:BN132,"制作中")</f>
        <v>0</v>
      </c>
    </row>
    <row r="132" spans="1:74" ht="14.25" customHeight="1" x14ac:dyDescent="0.45">
      <c r="A132" s="60"/>
      <c r="B132" s="180" t="s">
        <v>42</v>
      </c>
      <c r="C132" s="188"/>
      <c r="D132" s="184"/>
      <c r="E132" s="184"/>
      <c r="F132" s="184"/>
      <c r="G132" s="184"/>
      <c r="H132" s="184"/>
      <c r="I132" s="186"/>
      <c r="J132" s="87" t="s">
        <v>1</v>
      </c>
      <c r="K132" s="88">
        <f>COUNT(C130:I130)-K131</f>
        <v>0</v>
      </c>
      <c r="L132" s="60"/>
      <c r="M132" s="180" t="s">
        <v>42</v>
      </c>
      <c r="N132" s="188"/>
      <c r="O132" s="184"/>
      <c r="P132" s="184"/>
      <c r="Q132" s="184"/>
      <c r="R132" s="184"/>
      <c r="S132" s="184"/>
      <c r="T132" s="186"/>
      <c r="U132" s="87" t="s">
        <v>1</v>
      </c>
      <c r="V132" s="88">
        <f>COUNT(N130:T130)-V131</f>
        <v>0</v>
      </c>
      <c r="Y132" s="180" t="s">
        <v>42</v>
      </c>
      <c r="Z132" s="188"/>
      <c r="AA132" s="184"/>
      <c r="AB132" s="184"/>
      <c r="AC132" s="184"/>
      <c r="AD132" s="184"/>
      <c r="AE132" s="184"/>
      <c r="AF132" s="186"/>
      <c r="AG132" s="87" t="s">
        <v>1</v>
      </c>
      <c r="AH132" s="88">
        <f>COUNT(Z130:AF130)-AH131</f>
        <v>0</v>
      </c>
      <c r="AJ132" s="180" t="s">
        <v>42</v>
      </c>
      <c r="AK132" s="188"/>
      <c r="AL132" s="184"/>
      <c r="AM132" s="184"/>
      <c r="AN132" s="184"/>
      <c r="AO132" s="184"/>
      <c r="AP132" s="184"/>
      <c r="AQ132" s="186"/>
      <c r="AR132" s="87" t="s">
        <v>1</v>
      </c>
      <c r="AS132" s="88">
        <f>COUNT(AK130:AQ130)-AS131</f>
        <v>0</v>
      </c>
      <c r="AV132" s="180" t="s">
        <v>42</v>
      </c>
      <c r="AW132" s="188"/>
      <c r="AX132" s="184"/>
      <c r="AY132" s="184"/>
      <c r="AZ132" s="184"/>
      <c r="BA132" s="184"/>
      <c r="BB132" s="184"/>
      <c r="BC132" s="186"/>
      <c r="BD132" s="87" t="s">
        <v>1</v>
      </c>
      <c r="BE132" s="88">
        <f>COUNT(AW130:BC130)-BE131</f>
        <v>0</v>
      </c>
      <c r="BG132" s="180" t="s">
        <v>42</v>
      </c>
      <c r="BH132" s="188"/>
      <c r="BI132" s="184"/>
      <c r="BJ132" s="184"/>
      <c r="BK132" s="184"/>
      <c r="BL132" s="184"/>
      <c r="BM132" s="184"/>
      <c r="BN132" s="186"/>
      <c r="BO132" s="87" t="s">
        <v>1</v>
      </c>
      <c r="BP132" s="88">
        <f>COUNT(BH130:BN130)-BP131</f>
        <v>0</v>
      </c>
    </row>
    <row r="133" spans="1:74" ht="14.25" customHeight="1" x14ac:dyDescent="0.45">
      <c r="A133" s="60"/>
      <c r="B133" s="180"/>
      <c r="C133" s="189"/>
      <c r="D133" s="185"/>
      <c r="E133" s="185"/>
      <c r="F133" s="185"/>
      <c r="G133" s="185"/>
      <c r="H133" s="185"/>
      <c r="I133" s="187"/>
      <c r="J133" s="87" t="s">
        <v>22</v>
      </c>
      <c r="K133" s="88">
        <f>COUNTIF(C134:I135,"休")</f>
        <v>0</v>
      </c>
      <c r="L133" s="60"/>
      <c r="M133" s="180"/>
      <c r="N133" s="189"/>
      <c r="O133" s="185"/>
      <c r="P133" s="185"/>
      <c r="Q133" s="185"/>
      <c r="R133" s="185"/>
      <c r="S133" s="185"/>
      <c r="T133" s="187"/>
      <c r="U133" s="87" t="s">
        <v>22</v>
      </c>
      <c r="V133" s="88">
        <f>COUNTIF(N134:T135,"休")</f>
        <v>0</v>
      </c>
      <c r="Y133" s="180"/>
      <c r="Z133" s="189"/>
      <c r="AA133" s="185"/>
      <c r="AB133" s="185"/>
      <c r="AC133" s="185"/>
      <c r="AD133" s="185"/>
      <c r="AE133" s="185"/>
      <c r="AF133" s="187"/>
      <c r="AG133" s="87" t="s">
        <v>22</v>
      </c>
      <c r="AH133" s="88">
        <f>COUNTIF(Z134:AF135,"休")</f>
        <v>0</v>
      </c>
      <c r="AJ133" s="180"/>
      <c r="AK133" s="189"/>
      <c r="AL133" s="185"/>
      <c r="AM133" s="185"/>
      <c r="AN133" s="185"/>
      <c r="AO133" s="185"/>
      <c r="AP133" s="185"/>
      <c r="AQ133" s="187"/>
      <c r="AR133" s="87" t="s">
        <v>22</v>
      </c>
      <c r="AS133" s="88">
        <f>COUNTIF(AK134:AQ135,"休")</f>
        <v>0</v>
      </c>
      <c r="AV133" s="180"/>
      <c r="AW133" s="189"/>
      <c r="AX133" s="185"/>
      <c r="AY133" s="185"/>
      <c r="AZ133" s="185"/>
      <c r="BA133" s="185"/>
      <c r="BB133" s="185"/>
      <c r="BC133" s="187"/>
      <c r="BD133" s="87" t="s">
        <v>22</v>
      </c>
      <c r="BE133" s="88">
        <f>COUNTIF(AW134:BC135,"休")</f>
        <v>0</v>
      </c>
      <c r="BG133" s="180"/>
      <c r="BH133" s="189"/>
      <c r="BI133" s="185"/>
      <c r="BJ133" s="185"/>
      <c r="BK133" s="185"/>
      <c r="BL133" s="185"/>
      <c r="BM133" s="185"/>
      <c r="BN133" s="187"/>
      <c r="BO133" s="87" t="s">
        <v>22</v>
      </c>
      <c r="BP133" s="88">
        <f>COUNTIF(BH134:BN135,"休")</f>
        <v>0</v>
      </c>
    </row>
    <row r="134" spans="1:74" ht="14.25" customHeight="1" x14ac:dyDescent="0.45">
      <c r="A134" s="60"/>
      <c r="B134" s="180" t="s">
        <v>7</v>
      </c>
      <c r="C134" s="182"/>
      <c r="D134" s="176"/>
      <c r="E134" s="176"/>
      <c r="F134" s="176"/>
      <c r="G134" s="176"/>
      <c r="H134" s="176"/>
      <c r="I134" s="178"/>
      <c r="J134" s="87" t="s">
        <v>23</v>
      </c>
      <c r="K134" s="91" t="e">
        <f>K133/K132</f>
        <v>#DIV/0!</v>
      </c>
      <c r="L134" s="60"/>
      <c r="M134" s="180" t="s">
        <v>7</v>
      </c>
      <c r="N134" s="182"/>
      <c r="O134" s="176"/>
      <c r="P134" s="176"/>
      <c r="Q134" s="176"/>
      <c r="R134" s="176"/>
      <c r="S134" s="176"/>
      <c r="T134" s="178"/>
      <c r="U134" s="87" t="s">
        <v>23</v>
      </c>
      <c r="V134" s="91" t="e">
        <f>V133/V132</f>
        <v>#DIV/0!</v>
      </c>
      <c r="Y134" s="180" t="s">
        <v>7</v>
      </c>
      <c r="Z134" s="182"/>
      <c r="AA134" s="176"/>
      <c r="AB134" s="176"/>
      <c r="AC134" s="176"/>
      <c r="AD134" s="176"/>
      <c r="AE134" s="176"/>
      <c r="AF134" s="178"/>
      <c r="AG134" s="87" t="s">
        <v>23</v>
      </c>
      <c r="AH134" s="91" t="e">
        <f>AH133/AH132</f>
        <v>#DIV/0!</v>
      </c>
      <c r="AJ134" s="180" t="s">
        <v>7</v>
      </c>
      <c r="AK134" s="182"/>
      <c r="AL134" s="176"/>
      <c r="AM134" s="176"/>
      <c r="AN134" s="176"/>
      <c r="AO134" s="176"/>
      <c r="AP134" s="176"/>
      <c r="AQ134" s="178"/>
      <c r="AR134" s="87" t="s">
        <v>23</v>
      </c>
      <c r="AS134" s="91" t="e">
        <f>AS133/AS132</f>
        <v>#DIV/0!</v>
      </c>
      <c r="AV134" s="180" t="s">
        <v>7</v>
      </c>
      <c r="AW134" s="182"/>
      <c r="AX134" s="176"/>
      <c r="AY134" s="176"/>
      <c r="AZ134" s="176"/>
      <c r="BA134" s="176"/>
      <c r="BB134" s="176"/>
      <c r="BC134" s="178"/>
      <c r="BD134" s="87" t="s">
        <v>23</v>
      </c>
      <c r="BE134" s="91" t="e">
        <f>BE133/BE132</f>
        <v>#DIV/0!</v>
      </c>
      <c r="BG134" s="180" t="s">
        <v>7</v>
      </c>
      <c r="BH134" s="182"/>
      <c r="BI134" s="176"/>
      <c r="BJ134" s="176"/>
      <c r="BK134" s="176"/>
      <c r="BL134" s="176"/>
      <c r="BM134" s="176"/>
      <c r="BN134" s="178"/>
      <c r="BO134" s="87" t="s">
        <v>23</v>
      </c>
      <c r="BP134" s="91" t="e">
        <f>BP133/BP132</f>
        <v>#DIV/0!</v>
      </c>
    </row>
    <row r="135" spans="1:74" ht="14.25" customHeight="1" x14ac:dyDescent="0.45">
      <c r="A135" s="60"/>
      <c r="B135" s="180"/>
      <c r="C135" s="182"/>
      <c r="D135" s="176"/>
      <c r="E135" s="176"/>
      <c r="F135" s="176"/>
      <c r="G135" s="176"/>
      <c r="H135" s="176"/>
      <c r="I135" s="178"/>
      <c r="J135" s="87" t="s">
        <v>2</v>
      </c>
      <c r="K135" s="88">
        <f>COUNTA(C136:I136)</f>
        <v>0</v>
      </c>
      <c r="L135" s="60"/>
      <c r="M135" s="180"/>
      <c r="N135" s="182"/>
      <c r="O135" s="176"/>
      <c r="P135" s="176"/>
      <c r="Q135" s="176"/>
      <c r="R135" s="176"/>
      <c r="S135" s="176"/>
      <c r="T135" s="178"/>
      <c r="U135" s="87" t="s">
        <v>2</v>
      </c>
      <c r="V135" s="88">
        <f>COUNTA(N136:T136)</f>
        <v>0</v>
      </c>
      <c r="Y135" s="180"/>
      <c r="Z135" s="182"/>
      <c r="AA135" s="176"/>
      <c r="AB135" s="176"/>
      <c r="AC135" s="176"/>
      <c r="AD135" s="176"/>
      <c r="AE135" s="176"/>
      <c r="AF135" s="178"/>
      <c r="AG135" s="87" t="s">
        <v>2</v>
      </c>
      <c r="AH135" s="88">
        <f>COUNTA(Z136:AF136)</f>
        <v>0</v>
      </c>
      <c r="AJ135" s="180"/>
      <c r="AK135" s="182"/>
      <c r="AL135" s="176"/>
      <c r="AM135" s="176"/>
      <c r="AN135" s="176"/>
      <c r="AO135" s="176"/>
      <c r="AP135" s="176"/>
      <c r="AQ135" s="178"/>
      <c r="AR135" s="87" t="s">
        <v>2</v>
      </c>
      <c r="AS135" s="88">
        <f>COUNTA(AK136:AQ136)</f>
        <v>0</v>
      </c>
      <c r="AV135" s="180"/>
      <c r="AW135" s="182"/>
      <c r="AX135" s="176"/>
      <c r="AY135" s="176"/>
      <c r="AZ135" s="176"/>
      <c r="BA135" s="176"/>
      <c r="BB135" s="176"/>
      <c r="BC135" s="178"/>
      <c r="BD135" s="87" t="s">
        <v>2</v>
      </c>
      <c r="BE135" s="88">
        <f>COUNTA(AW136:BC136)</f>
        <v>0</v>
      </c>
      <c r="BG135" s="180"/>
      <c r="BH135" s="182"/>
      <c r="BI135" s="176"/>
      <c r="BJ135" s="176"/>
      <c r="BK135" s="176"/>
      <c r="BL135" s="176"/>
      <c r="BM135" s="176"/>
      <c r="BN135" s="178"/>
      <c r="BO135" s="87" t="s">
        <v>2</v>
      </c>
      <c r="BP135" s="88">
        <f>COUNTA(BH136:BN136)</f>
        <v>0</v>
      </c>
    </row>
    <row r="136" spans="1:74" ht="14.25" customHeight="1" x14ac:dyDescent="0.45">
      <c r="A136" s="60"/>
      <c r="B136" s="180" t="s">
        <v>10</v>
      </c>
      <c r="C136" s="182"/>
      <c r="D136" s="176"/>
      <c r="E136" s="176"/>
      <c r="F136" s="176"/>
      <c r="G136" s="176"/>
      <c r="H136" s="176"/>
      <c r="I136" s="178"/>
      <c r="J136" s="87" t="s">
        <v>24</v>
      </c>
      <c r="K136" s="91" t="e">
        <f>K135/K132</f>
        <v>#DIV/0!</v>
      </c>
      <c r="L136" s="60"/>
      <c r="M136" s="180" t="s">
        <v>10</v>
      </c>
      <c r="N136" s="182"/>
      <c r="O136" s="176"/>
      <c r="P136" s="176"/>
      <c r="Q136" s="176"/>
      <c r="R136" s="176"/>
      <c r="S136" s="176"/>
      <c r="T136" s="178"/>
      <c r="U136" s="87" t="s">
        <v>24</v>
      </c>
      <c r="V136" s="91" t="e">
        <f>V135/V132</f>
        <v>#DIV/0!</v>
      </c>
      <c r="Y136" s="180" t="s">
        <v>10</v>
      </c>
      <c r="Z136" s="182"/>
      <c r="AA136" s="176"/>
      <c r="AB136" s="176"/>
      <c r="AC136" s="176"/>
      <c r="AD136" s="176"/>
      <c r="AE136" s="176"/>
      <c r="AF136" s="178"/>
      <c r="AG136" s="87" t="s">
        <v>24</v>
      </c>
      <c r="AH136" s="91" t="e">
        <f>AH135/AH132</f>
        <v>#DIV/0!</v>
      </c>
      <c r="AJ136" s="180" t="s">
        <v>10</v>
      </c>
      <c r="AK136" s="182"/>
      <c r="AL136" s="176"/>
      <c r="AM136" s="176"/>
      <c r="AN136" s="176"/>
      <c r="AO136" s="176"/>
      <c r="AP136" s="176"/>
      <c r="AQ136" s="178"/>
      <c r="AR136" s="87" t="s">
        <v>24</v>
      </c>
      <c r="AS136" s="91" t="e">
        <f>AS135/AS132</f>
        <v>#DIV/0!</v>
      </c>
      <c r="AV136" s="180" t="s">
        <v>10</v>
      </c>
      <c r="AW136" s="182"/>
      <c r="AX136" s="176"/>
      <c r="AY136" s="176"/>
      <c r="AZ136" s="176"/>
      <c r="BA136" s="176"/>
      <c r="BB136" s="176"/>
      <c r="BC136" s="178"/>
      <c r="BD136" s="87" t="s">
        <v>24</v>
      </c>
      <c r="BE136" s="91" t="e">
        <f>BE135/BE132</f>
        <v>#DIV/0!</v>
      </c>
      <c r="BG136" s="180" t="s">
        <v>10</v>
      </c>
      <c r="BH136" s="182"/>
      <c r="BI136" s="176"/>
      <c r="BJ136" s="176"/>
      <c r="BK136" s="176"/>
      <c r="BL136" s="176"/>
      <c r="BM136" s="176"/>
      <c r="BN136" s="178"/>
      <c r="BO136" s="87" t="s">
        <v>24</v>
      </c>
      <c r="BP136" s="91" t="e">
        <f>BP135/BP132</f>
        <v>#DIV/0!</v>
      </c>
    </row>
    <row r="137" spans="1:74" ht="14.25" customHeight="1" x14ac:dyDescent="0.45">
      <c r="A137" s="60"/>
      <c r="B137" s="181"/>
      <c r="C137" s="183"/>
      <c r="D137" s="177"/>
      <c r="E137" s="177"/>
      <c r="F137" s="177"/>
      <c r="G137" s="177"/>
      <c r="H137" s="177"/>
      <c r="I137" s="179"/>
      <c r="J137" s="92" t="s">
        <v>43</v>
      </c>
      <c r="K137" s="93" t="str">
        <f>IF(1&gt;K130,"対象外",IF(K135&gt;=K130,"OK","NG"))</f>
        <v>対象外</v>
      </c>
      <c r="L137" s="60"/>
      <c r="M137" s="181"/>
      <c r="N137" s="183"/>
      <c r="O137" s="177"/>
      <c r="P137" s="177"/>
      <c r="Q137" s="177"/>
      <c r="R137" s="177"/>
      <c r="S137" s="177"/>
      <c r="T137" s="179"/>
      <c r="U137" s="92" t="s">
        <v>43</v>
      </c>
      <c r="V137" s="93" t="str">
        <f>IF(1&gt;V130,"対象外",IF(V135&gt;=V130,"OK","NG"))</f>
        <v>対象外</v>
      </c>
      <c r="Y137" s="181"/>
      <c r="Z137" s="183"/>
      <c r="AA137" s="177"/>
      <c r="AB137" s="177"/>
      <c r="AC137" s="177"/>
      <c r="AD137" s="177"/>
      <c r="AE137" s="177"/>
      <c r="AF137" s="179"/>
      <c r="AG137" s="92" t="s">
        <v>43</v>
      </c>
      <c r="AH137" s="93" t="str">
        <f>IF(1&gt;AH130,"対象外",IF(AH135&gt;=AH130,"OK","NG"))</f>
        <v>対象外</v>
      </c>
      <c r="AJ137" s="181"/>
      <c r="AK137" s="183"/>
      <c r="AL137" s="177"/>
      <c r="AM137" s="177"/>
      <c r="AN137" s="177"/>
      <c r="AO137" s="177"/>
      <c r="AP137" s="177"/>
      <c r="AQ137" s="179"/>
      <c r="AR137" s="92" t="s">
        <v>43</v>
      </c>
      <c r="AS137" s="93" t="str">
        <f>IF(1&gt;AS130,"対象外",IF(AS135&gt;=AS130,"OK","NG"))</f>
        <v>対象外</v>
      </c>
      <c r="AV137" s="181"/>
      <c r="AW137" s="183"/>
      <c r="AX137" s="177"/>
      <c r="AY137" s="177"/>
      <c r="AZ137" s="177"/>
      <c r="BA137" s="177"/>
      <c r="BB137" s="177"/>
      <c r="BC137" s="179"/>
      <c r="BD137" s="92" t="s">
        <v>43</v>
      </c>
      <c r="BE137" s="93" t="str">
        <f>IF(1&gt;BE130,"対象外",IF(BE135&gt;=BE130,"OK","NG"))</f>
        <v>対象外</v>
      </c>
      <c r="BG137" s="181"/>
      <c r="BH137" s="183"/>
      <c r="BI137" s="177"/>
      <c r="BJ137" s="177"/>
      <c r="BK137" s="177"/>
      <c r="BL137" s="177"/>
      <c r="BM137" s="177"/>
      <c r="BN137" s="179"/>
      <c r="BO137" s="92" t="s">
        <v>43</v>
      </c>
      <c r="BP137" s="93" t="str">
        <f>IF(1&gt;BP130,"対象外",IF(BP135&gt;=BP130,"OK","NG"))</f>
        <v>対象外</v>
      </c>
      <c r="BV137" s="62" t="str">
        <f t="shared" si="61"/>
        <v>OK</v>
      </c>
    </row>
    <row r="138" spans="1:74" ht="14.25" hidden="1" customHeight="1" x14ac:dyDescent="0.45">
      <c r="A138" s="60"/>
      <c r="B138" s="98"/>
      <c r="C138" s="98"/>
      <c r="D138" s="98"/>
      <c r="E138" s="98"/>
      <c r="F138" s="98"/>
      <c r="G138" s="98"/>
      <c r="H138" s="94" t="e">
        <f>IF(AND(DAY(H130)&gt;=22,DAY(H130)&lt;=28,H131="土"),1,0)</f>
        <v>#VALUE!</v>
      </c>
      <c r="I138" s="98"/>
      <c r="J138" s="99"/>
      <c r="K138" s="99"/>
      <c r="L138" s="60"/>
      <c r="M138" s="98"/>
      <c r="N138" s="98"/>
      <c r="O138" s="98"/>
      <c r="P138" s="98"/>
      <c r="Q138" s="98"/>
      <c r="R138" s="98"/>
      <c r="S138" s="94" t="e">
        <f>IF(AND(DAY(S130)&gt;=22,DAY(S130)&lt;=28,S131="土"),1,0)</f>
        <v>#VALUE!</v>
      </c>
      <c r="T138" s="98"/>
      <c r="U138" s="99"/>
      <c r="V138" s="99"/>
      <c r="Y138" s="98"/>
      <c r="Z138" s="98"/>
      <c r="AA138" s="98"/>
      <c r="AB138" s="98"/>
      <c r="AC138" s="98"/>
      <c r="AD138" s="98"/>
      <c r="AE138" s="94" t="e">
        <f>IF(AND(DAY(AE130)&gt;=22,DAY(AE130)&lt;=28,AE131="土"),1,0)</f>
        <v>#VALUE!</v>
      </c>
      <c r="AF138" s="98"/>
      <c r="AG138" s="99"/>
      <c r="AH138" s="99"/>
      <c r="AJ138" s="98"/>
      <c r="AK138" s="98"/>
      <c r="AL138" s="98"/>
      <c r="AM138" s="98"/>
      <c r="AN138" s="98"/>
      <c r="AO138" s="98"/>
      <c r="AP138" s="94" t="e">
        <f>IF(AND(DAY(AP130)&gt;=22,DAY(AP130)&lt;=28,AP131="土"),1,0)</f>
        <v>#VALUE!</v>
      </c>
      <c r="AQ138" s="98"/>
      <c r="AR138" s="99"/>
      <c r="AS138" s="99"/>
      <c r="AV138" s="98"/>
      <c r="AW138" s="98"/>
      <c r="AX138" s="98"/>
      <c r="AY138" s="98"/>
      <c r="AZ138" s="98"/>
      <c r="BA138" s="98"/>
      <c r="BB138" s="94" t="e">
        <f>IF(AND(DAY(BB130)&gt;=22,DAY(BB130)&lt;=28,BB131="土"),1,0)</f>
        <v>#VALUE!</v>
      </c>
      <c r="BC138" s="98"/>
      <c r="BD138" s="99"/>
      <c r="BE138" s="99"/>
      <c r="BG138" s="98"/>
      <c r="BH138" s="98"/>
      <c r="BI138" s="98"/>
      <c r="BJ138" s="98"/>
      <c r="BK138" s="98"/>
      <c r="BL138" s="98"/>
      <c r="BM138" s="94" t="e">
        <f>IF(AND(DAY(BM130)&gt;=22,DAY(BM130)&lt;=28,BM131="土"),1,0)</f>
        <v>#VALUE!</v>
      </c>
      <c r="BN138" s="98"/>
      <c r="BO138" s="99"/>
      <c r="BP138" s="99"/>
      <c r="BU138" s="62">
        <f t="shared" si="62"/>
        <v>0</v>
      </c>
      <c r="BV138" s="62" t="str">
        <f t="shared" si="61"/>
        <v>OK</v>
      </c>
    </row>
    <row r="139" spans="1:74" ht="14.25" hidden="1" customHeight="1" x14ac:dyDescent="0.45">
      <c r="A139" s="60"/>
      <c r="B139" s="98"/>
      <c r="C139" s="98"/>
      <c r="D139" s="98"/>
      <c r="E139" s="98"/>
      <c r="F139" s="98"/>
      <c r="G139" s="98"/>
      <c r="H139" s="94" t="e">
        <f>IF(AND(DAY(H130)&gt;=22,DAY(H130)&lt;=28,H131="土",OR(H136="休",H136="雨")),1,0)</f>
        <v>#VALUE!</v>
      </c>
      <c r="I139" s="98"/>
      <c r="J139" s="99"/>
      <c r="K139" s="99"/>
      <c r="L139" s="60"/>
      <c r="M139" s="98"/>
      <c r="N139" s="98"/>
      <c r="O139" s="98"/>
      <c r="P139" s="98"/>
      <c r="Q139" s="98"/>
      <c r="R139" s="98"/>
      <c r="S139" s="94" t="e">
        <f>IF(AND(DAY(S130)&gt;=22,DAY(S130)&lt;=28,S131="土",OR(S136="休",S136="雨")),1,0)</f>
        <v>#VALUE!</v>
      </c>
      <c r="T139" s="98"/>
      <c r="U139" s="99"/>
      <c r="V139" s="99"/>
      <c r="Y139" s="98"/>
      <c r="Z139" s="98"/>
      <c r="AA139" s="98"/>
      <c r="AB139" s="98"/>
      <c r="AC139" s="98"/>
      <c r="AD139" s="98"/>
      <c r="AE139" s="94" t="e">
        <f>IF(AND(DAY(AE130)&gt;=22,DAY(AE130)&lt;=28,AE131="土",OR(AE136="休",AE136="雨")),1,0)</f>
        <v>#VALUE!</v>
      </c>
      <c r="AF139" s="98"/>
      <c r="AG139" s="99"/>
      <c r="AH139" s="99"/>
      <c r="AJ139" s="98"/>
      <c r="AK139" s="98"/>
      <c r="AL139" s="98"/>
      <c r="AM139" s="98"/>
      <c r="AN139" s="98"/>
      <c r="AO139" s="98"/>
      <c r="AP139" s="94" t="e">
        <f>IF(AND(DAY(AP130)&gt;=22,DAY(AP130)&lt;=28,AP131="土",OR(AP136="休",AP136="雨")),1,0)</f>
        <v>#VALUE!</v>
      </c>
      <c r="AQ139" s="98"/>
      <c r="AR139" s="99"/>
      <c r="AS139" s="99"/>
      <c r="AV139" s="98"/>
      <c r="AW139" s="98"/>
      <c r="AX139" s="98"/>
      <c r="AY139" s="98"/>
      <c r="AZ139" s="98"/>
      <c r="BA139" s="98"/>
      <c r="BB139" s="94" t="e">
        <f>IF(AND(DAY(BB130)&gt;=22,DAY(BB130)&lt;=28,BB131="土",OR(BB136="休",BB136="雨")),1,0)</f>
        <v>#VALUE!</v>
      </c>
      <c r="BC139" s="98"/>
      <c r="BD139" s="99"/>
      <c r="BE139" s="99"/>
      <c r="BG139" s="98"/>
      <c r="BH139" s="98"/>
      <c r="BI139" s="98"/>
      <c r="BJ139" s="98"/>
      <c r="BK139" s="98"/>
      <c r="BL139" s="98"/>
      <c r="BM139" s="94" t="e">
        <f>IF(AND(DAY(BM130)&gt;=22,DAY(BM130)&lt;=28,BM131="土",OR(BM136="休",BM136="雨")),1,0)</f>
        <v>#VALUE!</v>
      </c>
      <c r="BN139" s="98"/>
      <c r="BO139" s="99"/>
      <c r="BP139" s="99"/>
      <c r="BU139" s="62">
        <f t="shared" si="62"/>
        <v>0</v>
      </c>
      <c r="BV139" s="62" t="str">
        <f t="shared" si="61"/>
        <v>OK</v>
      </c>
    </row>
    <row r="140" spans="1:74" ht="14.25" hidden="1" customHeight="1" x14ac:dyDescent="0.45">
      <c r="A140" s="60"/>
      <c r="B140" s="98"/>
      <c r="C140" s="98"/>
      <c r="D140" s="98"/>
      <c r="E140" s="98"/>
      <c r="F140" s="98"/>
      <c r="G140" s="98"/>
      <c r="H140" s="94" t="e">
        <f>IF(AND(DAY(H130)&gt;=8,DAY(H130)&lt;=14,H131="土"),1,0)</f>
        <v>#VALUE!</v>
      </c>
      <c r="I140" s="98"/>
      <c r="J140" s="99"/>
      <c r="K140" s="99"/>
      <c r="L140" s="60"/>
      <c r="M140" s="98"/>
      <c r="N140" s="98"/>
      <c r="O140" s="98"/>
      <c r="P140" s="98"/>
      <c r="Q140" s="98"/>
      <c r="R140" s="98"/>
      <c r="S140" s="94" t="e">
        <f>IF(AND(DAY(S130)&gt;=8,DAY(S130)&lt;=14,S131="土"),1,0)</f>
        <v>#VALUE!</v>
      </c>
      <c r="T140" s="98"/>
      <c r="U140" s="99"/>
      <c r="V140" s="99"/>
      <c r="Y140" s="98"/>
      <c r="Z140" s="98"/>
      <c r="AA140" s="98"/>
      <c r="AB140" s="98"/>
      <c r="AC140" s="98"/>
      <c r="AD140" s="98"/>
      <c r="AE140" s="94" t="e">
        <f>IF(AND(DAY(AE130)&gt;=8,DAY(AE130)&lt;=14,AE131="土"),1,0)</f>
        <v>#VALUE!</v>
      </c>
      <c r="AF140" s="98"/>
      <c r="AG140" s="99"/>
      <c r="AH140" s="99"/>
      <c r="AJ140" s="98"/>
      <c r="AK140" s="98"/>
      <c r="AL140" s="98"/>
      <c r="AM140" s="98"/>
      <c r="AN140" s="98"/>
      <c r="AO140" s="98"/>
      <c r="AP140" s="94" t="e">
        <f>IF(AND(DAY(AP130)&gt;=8,DAY(AP130)&lt;=14,AP131="土"),1,0)</f>
        <v>#VALUE!</v>
      </c>
      <c r="AQ140" s="98"/>
      <c r="AR140" s="99"/>
      <c r="AS140" s="99"/>
      <c r="AV140" s="98"/>
      <c r="AW140" s="98"/>
      <c r="AX140" s="98"/>
      <c r="AY140" s="98"/>
      <c r="AZ140" s="98"/>
      <c r="BA140" s="98"/>
      <c r="BB140" s="94" t="e">
        <f>IF(AND(DAY(BB130)&gt;=8,DAY(BB130)&lt;=14,BB131="土"),1,0)</f>
        <v>#VALUE!</v>
      </c>
      <c r="BC140" s="98"/>
      <c r="BD140" s="99"/>
      <c r="BE140" s="99"/>
      <c r="BG140" s="98"/>
      <c r="BH140" s="98"/>
      <c r="BI140" s="98"/>
      <c r="BJ140" s="98"/>
      <c r="BK140" s="98"/>
      <c r="BL140" s="98"/>
      <c r="BM140" s="94" t="e">
        <f>IF(AND(DAY(BM130)&gt;=8,DAY(BM130)&lt;=14,BM131="土"),1,0)</f>
        <v>#VALUE!</v>
      </c>
      <c r="BN140" s="98"/>
      <c r="BO140" s="99"/>
      <c r="BP140" s="99"/>
      <c r="BU140" s="62">
        <f t="shared" si="62"/>
        <v>0</v>
      </c>
      <c r="BV140" s="62" t="str">
        <f t="shared" si="61"/>
        <v>OK</v>
      </c>
    </row>
    <row r="141" spans="1:74" ht="14.25" hidden="1" customHeight="1" x14ac:dyDescent="0.45">
      <c r="A141" s="60"/>
      <c r="B141" s="98"/>
      <c r="C141" s="98"/>
      <c r="D141" s="98"/>
      <c r="E141" s="98"/>
      <c r="F141" s="98"/>
      <c r="G141" s="98"/>
      <c r="H141" s="94" t="e">
        <f>IF(AND(DAY(H130)&gt;=8,DAY(H130)&lt;=14,H131="土",OR(H136="休",H136="雨")),1,0)</f>
        <v>#VALUE!</v>
      </c>
      <c r="I141" s="98"/>
      <c r="J141" s="99"/>
      <c r="K141" s="99"/>
      <c r="L141" s="60"/>
      <c r="M141" s="98"/>
      <c r="N141" s="98"/>
      <c r="O141" s="98"/>
      <c r="P141" s="98"/>
      <c r="Q141" s="98"/>
      <c r="R141" s="98"/>
      <c r="S141" s="94" t="e">
        <f>IF(AND(DAY(S130)&gt;=8,DAY(S130)&lt;=14,S131="土",OR(S136="休",S136="雨")),1,0)</f>
        <v>#VALUE!</v>
      </c>
      <c r="T141" s="98"/>
      <c r="U141" s="99"/>
      <c r="V141" s="99"/>
      <c r="Y141" s="98"/>
      <c r="Z141" s="98"/>
      <c r="AA141" s="98"/>
      <c r="AB141" s="98"/>
      <c r="AC141" s="98"/>
      <c r="AD141" s="98"/>
      <c r="AE141" s="94" t="e">
        <f>IF(AND(DAY(AE130)&gt;=8,DAY(AE130)&lt;=14,AE131="土",OR(AE136="休",AE136="雨")),1,0)</f>
        <v>#VALUE!</v>
      </c>
      <c r="AF141" s="98"/>
      <c r="AG141" s="99"/>
      <c r="AH141" s="99"/>
      <c r="AJ141" s="98"/>
      <c r="AK141" s="98"/>
      <c r="AL141" s="98"/>
      <c r="AM141" s="98"/>
      <c r="AN141" s="98"/>
      <c r="AO141" s="98"/>
      <c r="AP141" s="94" t="e">
        <f>IF(AND(DAY(AP130)&gt;=8,DAY(AP130)&lt;=14,AP131="土",OR(AP136="休",AP136="雨")),1,0)</f>
        <v>#VALUE!</v>
      </c>
      <c r="AQ141" s="98"/>
      <c r="AR141" s="99"/>
      <c r="AS141" s="99"/>
      <c r="AV141" s="98"/>
      <c r="AW141" s="98"/>
      <c r="AX141" s="98"/>
      <c r="AY141" s="98"/>
      <c r="AZ141" s="98"/>
      <c r="BA141" s="98"/>
      <c r="BB141" s="94" t="e">
        <f>IF(AND(DAY(BB130)&gt;=8,DAY(BB130)&lt;=14,BB131="土",OR(BB136="休",BB136="雨")),1,0)</f>
        <v>#VALUE!</v>
      </c>
      <c r="BC141" s="98"/>
      <c r="BD141" s="99"/>
      <c r="BE141" s="99"/>
      <c r="BG141" s="98"/>
      <c r="BH141" s="98"/>
      <c r="BI141" s="98"/>
      <c r="BJ141" s="98"/>
      <c r="BK141" s="98"/>
      <c r="BL141" s="98"/>
      <c r="BM141" s="94" t="e">
        <f>IF(AND(DAY(BM130)&gt;=8,DAY(BM130)&lt;=14,BM131="土",OR(BM136="休",BM136="雨")),1,0)</f>
        <v>#VALUE!</v>
      </c>
      <c r="BN141" s="98"/>
      <c r="BO141" s="99"/>
      <c r="BP141" s="99"/>
      <c r="BU141" s="62">
        <f t="shared" si="62"/>
        <v>0</v>
      </c>
      <c r="BV141" s="62" t="str">
        <f t="shared" si="61"/>
        <v>OK</v>
      </c>
    </row>
    <row r="142" spans="1:74" ht="14.25" customHeight="1" x14ac:dyDescent="0.45">
      <c r="A142" s="60"/>
      <c r="B142" s="98"/>
      <c r="C142" s="98"/>
      <c r="D142" s="98"/>
      <c r="E142" s="98"/>
      <c r="F142" s="98"/>
      <c r="G142" s="98"/>
      <c r="H142" s="98"/>
      <c r="I142" s="98"/>
      <c r="J142" s="99"/>
      <c r="K142" s="99"/>
      <c r="L142" s="60"/>
      <c r="M142" s="98"/>
      <c r="N142" s="98"/>
      <c r="O142" s="98"/>
      <c r="P142" s="98"/>
      <c r="Q142" s="98"/>
      <c r="R142" s="98"/>
      <c r="S142" s="98"/>
      <c r="T142" s="98"/>
      <c r="U142" s="99"/>
      <c r="V142" s="99"/>
      <c r="Y142" s="98"/>
      <c r="Z142" s="98"/>
      <c r="AA142" s="98"/>
      <c r="AB142" s="98"/>
      <c r="AC142" s="98"/>
      <c r="AD142" s="98"/>
      <c r="AE142" s="98"/>
      <c r="AF142" s="98"/>
      <c r="AG142" s="99"/>
      <c r="AH142" s="99"/>
      <c r="AJ142" s="98"/>
      <c r="AK142" s="98"/>
      <c r="AL142" s="98"/>
      <c r="AM142" s="98"/>
      <c r="AN142" s="98"/>
      <c r="AO142" s="98"/>
      <c r="AP142" s="98"/>
      <c r="AQ142" s="98"/>
      <c r="AR142" s="99"/>
      <c r="AS142" s="99"/>
      <c r="AV142" s="98"/>
      <c r="AW142" s="98"/>
      <c r="AX142" s="98"/>
      <c r="AY142" s="98"/>
      <c r="AZ142" s="98"/>
      <c r="BA142" s="98"/>
      <c r="BB142" s="98"/>
      <c r="BC142" s="98"/>
      <c r="BD142" s="99"/>
      <c r="BE142" s="99"/>
      <c r="BG142" s="98"/>
      <c r="BH142" s="98"/>
      <c r="BI142" s="98"/>
      <c r="BJ142" s="98"/>
      <c r="BK142" s="98"/>
      <c r="BL142" s="98"/>
      <c r="BM142" s="98"/>
      <c r="BN142" s="98"/>
      <c r="BO142" s="99"/>
      <c r="BP142" s="99"/>
    </row>
    <row r="143" spans="1:74" ht="14.25" customHeight="1" x14ac:dyDescent="0.4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</row>
    <row r="144" spans="1:74" ht="14.25" customHeight="1" x14ac:dyDescent="0.4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</row>
    <row r="145" spans="1:22" ht="14.25" customHeight="1" x14ac:dyDescent="0.45">
      <c r="A145" s="60"/>
      <c r="B145" s="60"/>
      <c r="C145" s="75"/>
      <c r="D145" s="75"/>
      <c r="E145" s="75"/>
      <c r="F145" s="75"/>
      <c r="G145" s="75"/>
      <c r="H145" s="75"/>
      <c r="I145" s="75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</row>
    <row r="146" spans="1:22" ht="14.25" customHeight="1" x14ac:dyDescent="0.45">
      <c r="A146" s="60"/>
      <c r="B146" s="99"/>
      <c r="C146" s="102"/>
      <c r="D146" s="102"/>
      <c r="E146" s="102"/>
      <c r="F146" s="102"/>
      <c r="G146" s="102"/>
      <c r="H146" s="102"/>
      <c r="I146" s="102"/>
      <c r="J146" s="99"/>
      <c r="K146" s="99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</row>
    <row r="147" spans="1:22" ht="14.25" customHeight="1" x14ac:dyDescent="0.45">
      <c r="A147" s="60"/>
      <c r="B147" s="98"/>
      <c r="C147" s="103"/>
      <c r="D147" s="104"/>
      <c r="E147" s="104"/>
      <c r="F147" s="104"/>
      <c r="G147" s="104"/>
      <c r="H147" s="104"/>
      <c r="I147" s="104"/>
      <c r="J147" s="104"/>
      <c r="K147" s="104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</row>
    <row r="148" spans="1:22" ht="14.25" customHeight="1" x14ac:dyDescent="0.45">
      <c r="A148" s="60"/>
      <c r="B148" s="98"/>
      <c r="C148" s="105"/>
      <c r="D148" s="105"/>
      <c r="E148" s="105"/>
      <c r="F148" s="105"/>
      <c r="G148" s="105"/>
      <c r="H148" s="105"/>
      <c r="I148" s="105"/>
      <c r="J148" s="99"/>
      <c r="K148" s="99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</row>
    <row r="149" spans="1:22" ht="14.25" customHeight="1" x14ac:dyDescent="0.45">
      <c r="A149" s="60"/>
      <c r="B149" s="98"/>
      <c r="C149" s="98"/>
      <c r="D149" s="98"/>
      <c r="E149" s="98"/>
      <c r="F149" s="98"/>
      <c r="G149" s="98"/>
      <c r="H149" s="98"/>
      <c r="I149" s="98"/>
      <c r="J149" s="99"/>
      <c r="K149" s="99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</row>
    <row r="150" spans="1:22" ht="14.25" customHeight="1" x14ac:dyDescent="0.45">
      <c r="A150" s="60"/>
      <c r="B150" s="174"/>
      <c r="C150" s="175"/>
      <c r="D150" s="175"/>
      <c r="E150" s="175"/>
      <c r="F150" s="175"/>
      <c r="G150" s="175"/>
      <c r="H150" s="175"/>
      <c r="I150" s="175"/>
      <c r="J150" s="99"/>
      <c r="K150" s="99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</row>
    <row r="151" spans="1:22" ht="14.25" customHeight="1" x14ac:dyDescent="0.45">
      <c r="A151" s="60"/>
      <c r="B151" s="174"/>
      <c r="C151" s="175"/>
      <c r="D151" s="175"/>
      <c r="E151" s="175"/>
      <c r="F151" s="175"/>
      <c r="G151" s="175"/>
      <c r="H151" s="175"/>
      <c r="I151" s="175"/>
      <c r="J151" s="99"/>
      <c r="K151" s="99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</row>
    <row r="152" spans="1:22" ht="14.25" customHeight="1" x14ac:dyDescent="0.45">
      <c r="A152" s="60"/>
      <c r="B152" s="174"/>
      <c r="C152" s="174"/>
      <c r="D152" s="174"/>
      <c r="E152" s="174"/>
      <c r="F152" s="174"/>
      <c r="G152" s="174"/>
      <c r="H152" s="174"/>
      <c r="I152" s="174"/>
      <c r="J152" s="99"/>
      <c r="K152" s="106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</row>
    <row r="153" spans="1:22" ht="14.25" customHeight="1" x14ac:dyDescent="0.45">
      <c r="A153" s="60"/>
      <c r="B153" s="174"/>
      <c r="C153" s="174"/>
      <c r="D153" s="174"/>
      <c r="E153" s="174"/>
      <c r="F153" s="174"/>
      <c r="G153" s="174"/>
      <c r="H153" s="174"/>
      <c r="I153" s="174"/>
      <c r="J153" s="99"/>
      <c r="K153" s="99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</row>
    <row r="154" spans="1:22" ht="14.25" customHeight="1" x14ac:dyDescent="0.45">
      <c r="A154" s="60"/>
      <c r="B154" s="174"/>
      <c r="C154" s="174"/>
      <c r="D154" s="174"/>
      <c r="E154" s="174"/>
      <c r="F154" s="174"/>
      <c r="G154" s="174"/>
      <c r="H154" s="174"/>
      <c r="I154" s="174"/>
      <c r="J154" s="99"/>
      <c r="K154" s="106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</row>
    <row r="155" spans="1:22" ht="14.25" customHeight="1" x14ac:dyDescent="0.45">
      <c r="A155" s="60"/>
      <c r="B155" s="174"/>
      <c r="C155" s="174"/>
      <c r="D155" s="174"/>
      <c r="E155" s="174"/>
      <c r="F155" s="174"/>
      <c r="G155" s="174"/>
      <c r="H155" s="174"/>
      <c r="I155" s="174"/>
      <c r="J155" s="99"/>
      <c r="K155" s="99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</row>
    <row r="156" spans="1:22" ht="14.25" customHeight="1" x14ac:dyDescent="0.4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</row>
    <row r="157" spans="1:22" ht="14.25" customHeight="1" x14ac:dyDescent="0.4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</row>
    <row r="158" spans="1:22" ht="14.25" customHeight="1" x14ac:dyDescent="0.4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</row>
    <row r="159" spans="1:22" ht="14.25" customHeight="1" x14ac:dyDescent="0.4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</row>
    <row r="160" spans="1:22" ht="14.25" customHeight="1" x14ac:dyDescent="0.4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</row>
    <row r="161" spans="1:22" ht="14.25" customHeight="1" x14ac:dyDescent="0.4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</row>
    <row r="162" spans="1:22" ht="14.25" customHeight="1" x14ac:dyDescent="0.4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</row>
    <row r="163" spans="1:22" ht="14.25" customHeight="1" x14ac:dyDescent="0.4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</row>
    <row r="164" spans="1:22" ht="14.25" customHeight="1" x14ac:dyDescent="0.4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</row>
    <row r="165" spans="1:22" ht="14.25" customHeight="1" x14ac:dyDescent="0.4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</row>
    <row r="166" spans="1:22" ht="14.25" customHeight="1" x14ac:dyDescent="0.4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</row>
    <row r="167" spans="1:22" ht="14.25" customHeight="1" x14ac:dyDescent="0.4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</row>
    <row r="168" spans="1:22" ht="14.25" customHeight="1" x14ac:dyDescent="0.4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</row>
    <row r="169" spans="1:22" ht="14.25" customHeight="1" x14ac:dyDescent="0.4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</row>
    <row r="170" spans="1:22" ht="14.25" customHeight="1" x14ac:dyDescent="0.4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</row>
    <row r="171" spans="1:22" ht="14.25" customHeight="1" x14ac:dyDescent="0.4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</row>
    <row r="172" spans="1:22" ht="14.25" customHeight="1" x14ac:dyDescent="0.4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</row>
    <row r="173" spans="1:22" ht="14.25" customHeight="1" x14ac:dyDescent="0.4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</row>
    <row r="174" spans="1:22" ht="14.25" customHeight="1" x14ac:dyDescent="0.4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</row>
    <row r="175" spans="1:22" ht="14.25" customHeight="1" x14ac:dyDescent="0.4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</row>
    <row r="176" spans="1:22" ht="14.25" customHeight="1" x14ac:dyDescent="0.4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</row>
    <row r="177" spans="1:22" ht="14.25" customHeight="1" x14ac:dyDescent="0.4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</row>
    <row r="178" spans="1:22" ht="14.25" customHeight="1" x14ac:dyDescent="0.4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</row>
    <row r="179" spans="1:22" ht="14.25" customHeight="1" x14ac:dyDescent="0.4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</row>
    <row r="180" spans="1:22" ht="14.25" customHeight="1" x14ac:dyDescent="0.4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</row>
    <row r="181" spans="1:22" ht="14.25" customHeight="1" x14ac:dyDescent="0.4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</row>
    <row r="182" spans="1:22" ht="14.25" customHeight="1" x14ac:dyDescent="0.4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</row>
    <row r="183" spans="1:22" ht="14.25" customHeight="1" x14ac:dyDescent="0.4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</row>
    <row r="184" spans="1:22" ht="14.25" customHeight="1" x14ac:dyDescent="0.4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</row>
    <row r="185" spans="1:22" ht="14.25" customHeight="1" x14ac:dyDescent="0.4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</row>
    <row r="186" spans="1:22" ht="14.25" customHeight="1" x14ac:dyDescent="0.4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</row>
    <row r="187" spans="1:22" ht="14.25" customHeight="1" x14ac:dyDescent="0.4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</row>
    <row r="188" spans="1:22" ht="14.25" customHeight="1" x14ac:dyDescent="0.4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</row>
    <row r="189" spans="1:22" ht="14.25" customHeight="1" x14ac:dyDescent="0.4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</row>
    <row r="190" spans="1:22" ht="14.25" customHeight="1" x14ac:dyDescent="0.4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</row>
    <row r="191" spans="1:22" ht="14.25" customHeight="1" x14ac:dyDescent="0.4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</row>
    <row r="192" spans="1:22" ht="14.25" customHeight="1" x14ac:dyDescent="0.4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</row>
    <row r="193" spans="1:22" ht="14.25" customHeight="1" x14ac:dyDescent="0.45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</row>
    <row r="194" spans="1:22" ht="14.25" customHeight="1" x14ac:dyDescent="0.4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</row>
    <row r="195" spans="1:22" ht="14.25" customHeight="1" x14ac:dyDescent="0.4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</row>
    <row r="196" spans="1:22" ht="14.25" customHeight="1" x14ac:dyDescent="0.4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</row>
    <row r="197" spans="1:22" ht="14.25" customHeight="1" x14ac:dyDescent="0.4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</row>
    <row r="198" spans="1:22" ht="14.25" customHeight="1" x14ac:dyDescent="0.4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</row>
    <row r="199" spans="1:22" ht="14.25" customHeight="1" x14ac:dyDescent="0.4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</row>
    <row r="200" spans="1:22" ht="14.25" customHeight="1" x14ac:dyDescent="0.4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</row>
    <row r="201" spans="1:22" ht="14.25" customHeight="1" x14ac:dyDescent="0.4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</row>
    <row r="202" spans="1:22" ht="14.25" customHeight="1" x14ac:dyDescent="0.4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</row>
    <row r="203" spans="1:22" ht="14.25" customHeight="1" x14ac:dyDescent="0.4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</row>
    <row r="204" spans="1:22" ht="14.25" customHeight="1" x14ac:dyDescent="0.45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</row>
    <row r="205" spans="1:22" ht="14.25" customHeight="1" x14ac:dyDescent="0.45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</row>
    <row r="206" spans="1:22" ht="14.25" customHeight="1" x14ac:dyDescent="0.4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</row>
    <row r="207" spans="1:22" ht="14.25" customHeight="1" x14ac:dyDescent="0.45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</row>
    <row r="208" spans="1:22" ht="14.25" customHeight="1" x14ac:dyDescent="0.4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</row>
    <row r="209" spans="1:22" ht="14.25" customHeight="1" x14ac:dyDescent="0.4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</row>
    <row r="210" spans="1:22" ht="14.25" customHeight="1" x14ac:dyDescent="0.45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</row>
    <row r="211" spans="1:22" ht="14.25" customHeight="1" x14ac:dyDescent="0.4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</row>
    <row r="212" spans="1:22" ht="14.25" customHeight="1" x14ac:dyDescent="0.45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</row>
    <row r="213" spans="1:22" ht="14.25" customHeight="1" x14ac:dyDescent="0.45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</row>
    <row r="214" spans="1:22" ht="14.25" customHeight="1" x14ac:dyDescent="0.4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</row>
    <row r="215" spans="1:22" ht="14.25" customHeight="1" x14ac:dyDescent="0.4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</row>
    <row r="216" spans="1:22" ht="14.25" customHeight="1" x14ac:dyDescent="0.4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</row>
    <row r="217" spans="1:22" ht="14.25" customHeight="1" x14ac:dyDescent="0.4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</row>
    <row r="218" spans="1:22" ht="14.25" customHeight="1" x14ac:dyDescent="0.4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</row>
    <row r="219" spans="1:22" ht="14.25" customHeight="1" x14ac:dyDescent="0.4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</row>
    <row r="220" spans="1:22" ht="14.25" customHeight="1" x14ac:dyDescent="0.4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</row>
    <row r="221" spans="1:22" ht="14.25" customHeight="1" x14ac:dyDescent="0.45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</row>
    <row r="222" spans="1:22" ht="14.25" customHeight="1" x14ac:dyDescent="0.45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</row>
    <row r="223" spans="1:22" ht="14.25" customHeight="1" x14ac:dyDescent="0.45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</row>
    <row r="224" spans="1:22" ht="14.25" customHeight="1" x14ac:dyDescent="0.45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</row>
    <row r="225" spans="1:22" ht="14.25" customHeight="1" x14ac:dyDescent="0.4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</row>
    <row r="226" spans="1:22" ht="14.25" customHeight="1" x14ac:dyDescent="0.45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</row>
    <row r="227" spans="1:22" ht="14.25" customHeight="1" x14ac:dyDescent="0.4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</row>
    <row r="228" spans="1:22" ht="14.25" customHeight="1" x14ac:dyDescent="0.4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</row>
    <row r="229" spans="1:22" ht="14.25" customHeight="1" x14ac:dyDescent="0.4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</row>
    <row r="230" spans="1:22" ht="14.25" customHeight="1" x14ac:dyDescent="0.4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</row>
    <row r="231" spans="1:22" ht="14.25" customHeight="1" x14ac:dyDescent="0.4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</row>
    <row r="232" spans="1:22" ht="14.25" customHeight="1" x14ac:dyDescent="0.4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</row>
    <row r="233" spans="1:22" ht="14.25" customHeight="1" x14ac:dyDescent="0.4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</row>
    <row r="234" spans="1:22" ht="14.25" customHeight="1" x14ac:dyDescent="0.4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</row>
    <row r="235" spans="1:22" ht="14.25" customHeight="1" x14ac:dyDescent="0.4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</row>
    <row r="236" spans="1:22" ht="14.25" customHeight="1" x14ac:dyDescent="0.4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</row>
    <row r="237" spans="1:22" ht="14.25" customHeight="1" x14ac:dyDescent="0.4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</row>
    <row r="238" spans="1:22" ht="14.25" customHeight="1" x14ac:dyDescent="0.4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</row>
    <row r="239" spans="1:22" ht="14.25" customHeight="1" x14ac:dyDescent="0.4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</row>
    <row r="240" spans="1:22" ht="14.25" customHeight="1" x14ac:dyDescent="0.4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</row>
    <row r="241" spans="1:22" ht="14.25" customHeight="1" x14ac:dyDescent="0.4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</row>
    <row r="242" spans="1:22" ht="14.25" customHeight="1" x14ac:dyDescent="0.4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</row>
    <row r="243" spans="1:22" ht="14.25" customHeight="1" x14ac:dyDescent="0.4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</row>
    <row r="244" spans="1:22" ht="14.25" customHeight="1" x14ac:dyDescent="0.4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</row>
    <row r="245" spans="1:22" ht="14.25" customHeight="1" x14ac:dyDescent="0.4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</row>
    <row r="246" spans="1:22" ht="14.25" customHeight="1" x14ac:dyDescent="0.4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</row>
    <row r="247" spans="1:22" ht="14.25" customHeight="1" x14ac:dyDescent="0.4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</row>
    <row r="248" spans="1:22" ht="14.25" customHeight="1" x14ac:dyDescent="0.4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</row>
    <row r="249" spans="1:22" ht="14.25" customHeight="1" x14ac:dyDescent="0.4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</row>
    <row r="250" spans="1:22" ht="14.25" customHeight="1" x14ac:dyDescent="0.4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</row>
    <row r="251" spans="1:22" ht="14.25" customHeight="1" x14ac:dyDescent="0.4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</row>
    <row r="252" spans="1:22" ht="14.25" customHeight="1" x14ac:dyDescent="0.4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</row>
    <row r="253" spans="1:22" ht="14.25" customHeight="1" x14ac:dyDescent="0.4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</row>
    <row r="254" spans="1:22" ht="14.25" customHeight="1" x14ac:dyDescent="0.4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</row>
    <row r="255" spans="1:22" ht="14.25" customHeight="1" x14ac:dyDescent="0.4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</row>
    <row r="256" spans="1:22" ht="14.25" customHeight="1" x14ac:dyDescent="0.4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</row>
    <row r="257" spans="1:22" ht="14.25" customHeight="1" x14ac:dyDescent="0.4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</row>
    <row r="258" spans="1:22" ht="14.25" customHeight="1" x14ac:dyDescent="0.4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</row>
    <row r="259" spans="1:22" ht="14.25" customHeight="1" x14ac:dyDescent="0.4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1:22" ht="14.25" customHeight="1" x14ac:dyDescent="0.4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</row>
    <row r="261" spans="1:22" ht="14.25" customHeight="1" x14ac:dyDescent="0.4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</row>
    <row r="262" spans="1:22" ht="14.25" customHeight="1" x14ac:dyDescent="0.4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</row>
    <row r="263" spans="1:22" ht="14.25" customHeight="1" x14ac:dyDescent="0.4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</row>
    <row r="264" spans="1:22" ht="14.25" customHeight="1" x14ac:dyDescent="0.4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</row>
    <row r="265" spans="1:22" ht="14.25" customHeight="1" x14ac:dyDescent="0.4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</row>
    <row r="266" spans="1:22" ht="14.25" customHeight="1" x14ac:dyDescent="0.4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</row>
    <row r="267" spans="1:22" ht="14.25" customHeight="1" x14ac:dyDescent="0.4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</row>
    <row r="268" spans="1:22" ht="14.25" customHeight="1" x14ac:dyDescent="0.4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</row>
    <row r="269" spans="1:22" ht="14.25" customHeight="1" x14ac:dyDescent="0.4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</row>
    <row r="270" spans="1:22" ht="14.25" customHeight="1" x14ac:dyDescent="0.4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</row>
    <row r="271" spans="1:22" ht="14.25" customHeight="1" x14ac:dyDescent="0.4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</row>
    <row r="272" spans="1:22" ht="14.25" customHeight="1" x14ac:dyDescent="0.4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</row>
    <row r="273" spans="1:22" ht="14.25" customHeight="1" x14ac:dyDescent="0.4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</row>
    <row r="274" spans="1:22" ht="14.25" customHeight="1" x14ac:dyDescent="0.4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</row>
    <row r="275" spans="1:22" ht="14.25" customHeight="1" x14ac:dyDescent="0.4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</row>
    <row r="276" spans="1:22" ht="14.25" customHeight="1" x14ac:dyDescent="0.4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</row>
    <row r="277" spans="1:22" ht="14.25" customHeight="1" x14ac:dyDescent="0.4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</row>
    <row r="278" spans="1:22" ht="14.25" customHeight="1" x14ac:dyDescent="0.4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</row>
    <row r="279" spans="1:22" ht="14.25" customHeight="1" x14ac:dyDescent="0.4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</row>
    <row r="280" spans="1:22" ht="14.25" customHeight="1" x14ac:dyDescent="0.4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</row>
    <row r="281" spans="1:22" ht="14.25" customHeight="1" x14ac:dyDescent="0.4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</row>
    <row r="282" spans="1:22" ht="14.25" customHeight="1" x14ac:dyDescent="0.4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</row>
    <row r="283" spans="1:22" ht="14.25" customHeight="1" x14ac:dyDescent="0.4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</row>
    <row r="284" spans="1:22" ht="14.25" customHeight="1" x14ac:dyDescent="0.4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</row>
    <row r="285" spans="1:22" ht="14.25" customHeight="1" x14ac:dyDescent="0.4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</row>
    <row r="286" spans="1:22" ht="14.25" customHeight="1" x14ac:dyDescent="0.4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</row>
    <row r="287" spans="1:22" ht="14.25" customHeight="1" x14ac:dyDescent="0.4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</row>
    <row r="288" spans="1:22" ht="14.25" customHeight="1" x14ac:dyDescent="0.4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</row>
    <row r="289" spans="1:22" ht="14.25" customHeight="1" x14ac:dyDescent="0.4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</row>
    <row r="290" spans="1:22" ht="14.25" customHeight="1" x14ac:dyDescent="0.4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</row>
    <row r="291" spans="1:22" ht="14.25" customHeight="1" x14ac:dyDescent="0.4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</row>
    <row r="292" spans="1:22" ht="14.25" customHeight="1" x14ac:dyDescent="0.4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</row>
    <row r="293" spans="1:22" ht="14.25" customHeight="1" x14ac:dyDescent="0.4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</row>
    <row r="294" spans="1:22" ht="14.25" customHeight="1" x14ac:dyDescent="0.4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</row>
    <row r="295" spans="1:22" ht="14.25" customHeight="1" x14ac:dyDescent="0.4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</row>
    <row r="296" spans="1:22" ht="14.25" customHeight="1" x14ac:dyDescent="0.4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</row>
    <row r="297" spans="1:22" ht="14.25" customHeight="1" x14ac:dyDescent="0.4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</row>
    <row r="298" spans="1:22" ht="14.25" customHeight="1" x14ac:dyDescent="0.4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</row>
    <row r="299" spans="1:22" ht="14.25" customHeight="1" x14ac:dyDescent="0.4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</row>
    <row r="300" spans="1:22" ht="14.25" customHeight="1" x14ac:dyDescent="0.4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</row>
    <row r="301" spans="1:22" ht="14.25" customHeight="1" x14ac:dyDescent="0.4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</row>
    <row r="302" spans="1:22" ht="14.25" customHeight="1" x14ac:dyDescent="0.4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</row>
    <row r="303" spans="1:22" ht="14.25" customHeight="1" x14ac:dyDescent="0.4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</row>
    <row r="304" spans="1:22" ht="14.25" customHeight="1" x14ac:dyDescent="0.4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</row>
    <row r="305" spans="1:22" ht="14.25" customHeight="1" x14ac:dyDescent="0.4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</row>
    <row r="306" spans="1:22" ht="14.25" customHeight="1" x14ac:dyDescent="0.4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</row>
    <row r="307" spans="1:22" ht="14.25" customHeight="1" x14ac:dyDescent="0.4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</row>
    <row r="308" spans="1:22" ht="14.25" customHeight="1" x14ac:dyDescent="0.4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</row>
    <row r="309" spans="1:22" ht="14.25" customHeight="1" x14ac:dyDescent="0.4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</row>
    <row r="310" spans="1:22" ht="14.25" customHeight="1" x14ac:dyDescent="0.4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</row>
    <row r="311" spans="1:22" ht="14.25" customHeight="1" x14ac:dyDescent="0.4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</row>
    <row r="312" spans="1:22" ht="14.25" customHeight="1" x14ac:dyDescent="0.4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</row>
    <row r="313" spans="1:22" ht="14.25" customHeight="1" x14ac:dyDescent="0.4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</row>
    <row r="314" spans="1:22" ht="14.25" customHeight="1" x14ac:dyDescent="0.4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</row>
    <row r="315" spans="1:22" ht="14.25" customHeight="1" x14ac:dyDescent="0.4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</row>
    <row r="316" spans="1:22" ht="14.25" customHeight="1" x14ac:dyDescent="0.4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</row>
    <row r="317" spans="1:22" ht="14.25" customHeight="1" x14ac:dyDescent="0.4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</row>
    <row r="318" spans="1:22" ht="14.25" customHeight="1" x14ac:dyDescent="0.4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</row>
    <row r="319" spans="1:22" ht="14.25" customHeight="1" x14ac:dyDescent="0.4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</row>
    <row r="320" spans="1:22" ht="14.25" customHeight="1" x14ac:dyDescent="0.4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</row>
    <row r="321" spans="1:22" ht="14.25" customHeight="1" x14ac:dyDescent="0.4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</row>
    <row r="322" spans="1:22" ht="14.25" customHeight="1" x14ac:dyDescent="0.4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</row>
    <row r="323" spans="1:22" ht="14.25" customHeight="1" x14ac:dyDescent="0.4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</row>
    <row r="324" spans="1:22" ht="14.25" customHeight="1" x14ac:dyDescent="0.4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</row>
    <row r="325" spans="1:22" ht="14.25" customHeight="1" x14ac:dyDescent="0.4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</row>
    <row r="326" spans="1:22" ht="14.25" customHeight="1" x14ac:dyDescent="0.4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</row>
    <row r="327" spans="1:22" ht="14.25" customHeight="1" x14ac:dyDescent="0.4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</row>
    <row r="328" spans="1:22" ht="14.25" customHeight="1" x14ac:dyDescent="0.4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</row>
    <row r="329" spans="1:22" ht="14.25" customHeight="1" x14ac:dyDescent="0.4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</row>
    <row r="330" spans="1:22" ht="14.25" customHeight="1" x14ac:dyDescent="0.4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</row>
    <row r="331" spans="1:22" ht="14.25" customHeight="1" x14ac:dyDescent="0.4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</row>
    <row r="332" spans="1:22" ht="14.25" customHeight="1" x14ac:dyDescent="0.4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</row>
    <row r="333" spans="1:22" ht="14.25" customHeight="1" x14ac:dyDescent="0.4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</row>
    <row r="334" spans="1:22" ht="14.25" customHeight="1" x14ac:dyDescent="0.4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</row>
    <row r="335" spans="1:22" ht="14.25" customHeight="1" x14ac:dyDescent="0.4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</row>
    <row r="336" spans="1:22" ht="14.25" customHeight="1" x14ac:dyDescent="0.4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</row>
    <row r="337" spans="1:22" ht="14.25" customHeight="1" x14ac:dyDescent="0.4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</row>
    <row r="338" spans="1:22" ht="14.25" customHeight="1" x14ac:dyDescent="0.4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</row>
    <row r="339" spans="1:22" ht="14.25" customHeight="1" x14ac:dyDescent="0.4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</row>
    <row r="340" spans="1:22" ht="14.25" customHeight="1" x14ac:dyDescent="0.4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</row>
    <row r="341" spans="1:22" ht="14.25" customHeight="1" x14ac:dyDescent="0.4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</row>
    <row r="342" spans="1:22" ht="14.25" customHeight="1" x14ac:dyDescent="0.4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</row>
    <row r="343" spans="1:22" ht="14.25" customHeight="1" x14ac:dyDescent="0.4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</row>
    <row r="344" spans="1:22" ht="14.25" customHeight="1" x14ac:dyDescent="0.4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</row>
    <row r="345" spans="1:22" ht="14.25" customHeight="1" x14ac:dyDescent="0.4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</row>
    <row r="346" spans="1:22" ht="14.25" customHeight="1" x14ac:dyDescent="0.4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</row>
    <row r="347" spans="1:22" ht="14.25" customHeight="1" x14ac:dyDescent="0.4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</row>
    <row r="348" spans="1:22" ht="14.25" customHeight="1" x14ac:dyDescent="0.4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</row>
    <row r="349" spans="1:22" ht="14.25" customHeight="1" x14ac:dyDescent="0.4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</row>
    <row r="350" spans="1:22" ht="14.25" customHeight="1" x14ac:dyDescent="0.4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</row>
    <row r="351" spans="1:22" ht="14.25" customHeight="1" x14ac:dyDescent="0.4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</row>
    <row r="352" spans="1:22" ht="14.25" customHeight="1" x14ac:dyDescent="0.4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</row>
    <row r="353" spans="1:22" ht="14.25" customHeight="1" x14ac:dyDescent="0.4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</row>
    <row r="354" spans="1:22" ht="14.25" customHeight="1" x14ac:dyDescent="0.4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</row>
    <row r="355" spans="1:22" ht="14.25" customHeight="1" x14ac:dyDescent="0.4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</row>
    <row r="356" spans="1:22" ht="14.25" customHeight="1" x14ac:dyDescent="0.4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</row>
    <row r="357" spans="1:22" ht="14.25" customHeight="1" x14ac:dyDescent="0.4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</row>
    <row r="358" spans="1:22" ht="14.25" customHeight="1" x14ac:dyDescent="0.4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</row>
    <row r="359" spans="1:22" ht="14.25" customHeight="1" x14ac:dyDescent="0.4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</row>
    <row r="360" spans="1:22" ht="14.25" customHeight="1" x14ac:dyDescent="0.4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</row>
    <row r="361" spans="1:22" ht="14.25" customHeight="1" x14ac:dyDescent="0.4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</row>
    <row r="362" spans="1:22" ht="14.25" customHeight="1" x14ac:dyDescent="0.4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</row>
    <row r="363" spans="1:22" ht="14.25" customHeight="1" x14ac:dyDescent="0.4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</row>
    <row r="364" spans="1:22" ht="14.25" customHeight="1" x14ac:dyDescent="0.4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</row>
    <row r="365" spans="1:22" ht="14.25" customHeight="1" x14ac:dyDescent="0.4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</row>
    <row r="366" spans="1:22" ht="14.25" customHeight="1" x14ac:dyDescent="0.4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</row>
    <row r="367" spans="1:22" ht="14.25" customHeight="1" x14ac:dyDescent="0.4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</row>
    <row r="368" spans="1:22" ht="14.25" customHeight="1" x14ac:dyDescent="0.4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</row>
    <row r="369" spans="1:22" ht="14.25" customHeight="1" x14ac:dyDescent="0.4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</row>
    <row r="370" spans="1:22" ht="14.25" customHeight="1" x14ac:dyDescent="0.4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</row>
    <row r="371" spans="1:22" ht="14.25" customHeight="1" x14ac:dyDescent="0.4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</row>
    <row r="372" spans="1:22" ht="14.25" customHeight="1" x14ac:dyDescent="0.4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</row>
    <row r="373" spans="1:22" ht="14.25" customHeight="1" x14ac:dyDescent="0.4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</row>
    <row r="374" spans="1:22" ht="14.25" customHeight="1" x14ac:dyDescent="0.4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</row>
    <row r="375" spans="1:22" ht="14.25" customHeight="1" x14ac:dyDescent="0.4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</row>
    <row r="376" spans="1:22" ht="14.25" customHeight="1" x14ac:dyDescent="0.4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</row>
    <row r="377" spans="1:22" ht="14.25" customHeight="1" x14ac:dyDescent="0.4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</row>
    <row r="378" spans="1:22" ht="14.25" customHeight="1" x14ac:dyDescent="0.4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</row>
    <row r="379" spans="1:22" ht="14.25" customHeight="1" x14ac:dyDescent="0.4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</row>
    <row r="380" spans="1:22" ht="14.25" customHeight="1" x14ac:dyDescent="0.4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</row>
    <row r="381" spans="1:22" ht="14.25" customHeight="1" x14ac:dyDescent="0.4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</row>
    <row r="382" spans="1:22" ht="14.25" customHeight="1" x14ac:dyDescent="0.4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</row>
    <row r="383" spans="1:22" ht="14.25" customHeight="1" x14ac:dyDescent="0.4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</row>
    <row r="384" spans="1:22" ht="14.25" customHeight="1" x14ac:dyDescent="0.4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</row>
    <row r="385" spans="1:22" ht="14.25" customHeight="1" x14ac:dyDescent="0.4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</row>
    <row r="386" spans="1:22" ht="14.25" customHeight="1" x14ac:dyDescent="0.4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</row>
    <row r="387" spans="1:22" ht="14.25" customHeight="1" x14ac:dyDescent="0.4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</row>
    <row r="388" spans="1:22" ht="14.25" customHeight="1" x14ac:dyDescent="0.4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</row>
    <row r="389" spans="1:22" ht="14.25" customHeight="1" x14ac:dyDescent="0.4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</row>
    <row r="390" spans="1:22" ht="14.25" customHeight="1" x14ac:dyDescent="0.4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</row>
    <row r="391" spans="1:22" ht="14.25" customHeight="1" x14ac:dyDescent="0.4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</row>
    <row r="392" spans="1:22" ht="14.25" customHeight="1" x14ac:dyDescent="0.4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</row>
    <row r="393" spans="1:22" ht="14.25" customHeight="1" x14ac:dyDescent="0.4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</row>
    <row r="394" spans="1:22" ht="14.25" customHeight="1" x14ac:dyDescent="0.4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</row>
    <row r="395" spans="1:22" ht="14.25" customHeight="1" x14ac:dyDescent="0.4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</row>
    <row r="396" spans="1:22" ht="14.25" customHeight="1" x14ac:dyDescent="0.4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</row>
    <row r="397" spans="1:22" ht="14.25" customHeight="1" x14ac:dyDescent="0.4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</row>
    <row r="398" spans="1:22" ht="14.25" customHeight="1" x14ac:dyDescent="0.4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</row>
    <row r="399" spans="1:22" ht="14.25" customHeight="1" x14ac:dyDescent="0.4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</row>
    <row r="400" spans="1:22" ht="14.25" customHeight="1" x14ac:dyDescent="0.4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</row>
    <row r="401" spans="1:22" ht="14.25" customHeight="1" x14ac:dyDescent="0.4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</row>
    <row r="402" spans="1:22" ht="14.25" customHeight="1" x14ac:dyDescent="0.4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</row>
    <row r="403" spans="1:22" ht="14.25" customHeight="1" x14ac:dyDescent="0.4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</row>
    <row r="404" spans="1:22" ht="14.25" customHeight="1" x14ac:dyDescent="0.4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</row>
    <row r="405" spans="1:22" ht="14.25" customHeight="1" x14ac:dyDescent="0.4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</row>
    <row r="406" spans="1:22" ht="14.25" customHeight="1" x14ac:dyDescent="0.4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</row>
    <row r="407" spans="1:22" ht="14.25" customHeight="1" x14ac:dyDescent="0.4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</row>
    <row r="408" spans="1:22" ht="14.25" customHeight="1" x14ac:dyDescent="0.4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</row>
    <row r="409" spans="1:22" ht="14.25" customHeight="1" x14ac:dyDescent="0.4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</row>
    <row r="410" spans="1:22" ht="14.25" customHeight="1" x14ac:dyDescent="0.4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</row>
    <row r="411" spans="1:22" ht="14.25" customHeight="1" x14ac:dyDescent="0.4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</row>
    <row r="412" spans="1:22" ht="14.25" customHeight="1" x14ac:dyDescent="0.4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</row>
    <row r="413" spans="1:22" ht="14.25" customHeight="1" x14ac:dyDescent="0.4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</row>
    <row r="414" spans="1:22" ht="14.25" customHeight="1" x14ac:dyDescent="0.4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</row>
    <row r="415" spans="1:22" ht="14.25" customHeight="1" x14ac:dyDescent="0.4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</row>
    <row r="416" spans="1:22" ht="14.25" customHeight="1" x14ac:dyDescent="0.4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</row>
    <row r="417" spans="1:22" ht="14.25" customHeight="1" x14ac:dyDescent="0.4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</row>
    <row r="418" spans="1:22" ht="14.25" customHeight="1" x14ac:dyDescent="0.4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</row>
    <row r="419" spans="1:22" ht="14.25" customHeight="1" x14ac:dyDescent="0.4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</row>
    <row r="420" spans="1:22" ht="14.25" customHeight="1" x14ac:dyDescent="0.4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</row>
    <row r="421" spans="1:22" ht="14.25" customHeight="1" x14ac:dyDescent="0.4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</row>
    <row r="422" spans="1:22" ht="14.25" customHeight="1" x14ac:dyDescent="0.4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</row>
    <row r="423" spans="1:22" ht="14.25" customHeight="1" x14ac:dyDescent="0.4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</row>
    <row r="424" spans="1:22" ht="14.25" customHeight="1" x14ac:dyDescent="0.4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</row>
    <row r="425" spans="1:22" ht="14.25" customHeight="1" x14ac:dyDescent="0.4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</row>
    <row r="426" spans="1:22" ht="14.25" customHeight="1" x14ac:dyDescent="0.4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</row>
    <row r="427" spans="1:22" ht="14.25" customHeight="1" x14ac:dyDescent="0.4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</row>
    <row r="428" spans="1:22" ht="14.25" customHeight="1" x14ac:dyDescent="0.4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</row>
    <row r="429" spans="1:22" ht="14.25" customHeight="1" x14ac:dyDescent="0.4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</row>
    <row r="430" spans="1:22" ht="14.25" customHeight="1" x14ac:dyDescent="0.4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</row>
    <row r="431" spans="1:22" ht="14.25" customHeight="1" x14ac:dyDescent="0.4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</row>
    <row r="432" spans="1:22" ht="14.25" customHeight="1" x14ac:dyDescent="0.4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</row>
    <row r="433" spans="1:22" ht="14.25" customHeight="1" x14ac:dyDescent="0.4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</row>
    <row r="434" spans="1:22" ht="14.25" customHeight="1" x14ac:dyDescent="0.4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</row>
    <row r="435" spans="1:22" ht="14.25" customHeight="1" x14ac:dyDescent="0.4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</row>
    <row r="436" spans="1:22" ht="14.25" customHeight="1" x14ac:dyDescent="0.4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</row>
    <row r="437" spans="1:22" ht="14.25" customHeight="1" x14ac:dyDescent="0.4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</row>
    <row r="438" spans="1:22" ht="14.25" customHeight="1" x14ac:dyDescent="0.4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</row>
    <row r="439" spans="1:22" ht="14.25" customHeight="1" x14ac:dyDescent="0.4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</row>
    <row r="440" spans="1:22" ht="14.25" customHeight="1" x14ac:dyDescent="0.4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</row>
    <row r="441" spans="1:22" ht="14.25" customHeight="1" x14ac:dyDescent="0.4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</row>
    <row r="442" spans="1:22" ht="14.25" customHeight="1" x14ac:dyDescent="0.4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</row>
    <row r="443" spans="1:22" ht="14.25" customHeight="1" x14ac:dyDescent="0.4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</row>
    <row r="444" spans="1:22" ht="14.25" customHeight="1" x14ac:dyDescent="0.4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</row>
    <row r="445" spans="1:22" ht="14.25" customHeight="1" x14ac:dyDescent="0.4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</row>
    <row r="446" spans="1:22" ht="14.25" customHeight="1" x14ac:dyDescent="0.4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</row>
    <row r="447" spans="1:22" ht="14.25" customHeight="1" x14ac:dyDescent="0.4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</row>
    <row r="448" spans="1:22" ht="14.25" customHeight="1" x14ac:dyDescent="0.4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</row>
    <row r="449" spans="1:22" ht="14.25" customHeight="1" x14ac:dyDescent="0.4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</row>
    <row r="450" spans="1:22" ht="14.25" customHeight="1" x14ac:dyDescent="0.4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</row>
    <row r="451" spans="1:22" ht="14.25" customHeight="1" x14ac:dyDescent="0.4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</row>
  </sheetData>
  <mergeCells count="1192">
    <mergeCell ref="AV5:AY5"/>
    <mergeCell ref="B13:B14"/>
    <mergeCell ref="C13:C14"/>
    <mergeCell ref="D13:D14"/>
    <mergeCell ref="E13:E14"/>
    <mergeCell ref="F13:F14"/>
    <mergeCell ref="G13:G14"/>
    <mergeCell ref="BA3:BF3"/>
    <mergeCell ref="B4:E4"/>
    <mergeCell ref="G4:J4"/>
    <mergeCell ref="N4:S4"/>
    <mergeCell ref="Y4:AB4"/>
    <mergeCell ref="AV4:AY4"/>
    <mergeCell ref="B3:E3"/>
    <mergeCell ref="G3:L3"/>
    <mergeCell ref="M3:S3"/>
    <mergeCell ref="Y3:AB3"/>
    <mergeCell ref="AD3:AI3"/>
    <mergeCell ref="AV3:AY3"/>
    <mergeCell ref="AC13:AC14"/>
    <mergeCell ref="AD13:AD14"/>
    <mergeCell ref="AE13:AE14"/>
    <mergeCell ref="AF13:AF14"/>
    <mergeCell ref="Q13:Q14"/>
    <mergeCell ref="R13:R14"/>
    <mergeCell ref="S13:S14"/>
    <mergeCell ref="T13:T14"/>
    <mergeCell ref="Y13:Y14"/>
    <mergeCell ref="Z13:Z14"/>
    <mergeCell ref="H13:H14"/>
    <mergeCell ref="I13:I14"/>
    <mergeCell ref="M13:M14"/>
    <mergeCell ref="N13:N14"/>
    <mergeCell ref="O13:O14"/>
    <mergeCell ref="P13:P14"/>
    <mergeCell ref="B5:E5"/>
    <mergeCell ref="G5:J5"/>
    <mergeCell ref="Y5:AB5"/>
    <mergeCell ref="B15:B16"/>
    <mergeCell ref="C15:C16"/>
    <mergeCell ref="D15:D16"/>
    <mergeCell ref="E15:E16"/>
    <mergeCell ref="F15:F16"/>
    <mergeCell ref="G15:G16"/>
    <mergeCell ref="BI13:BI14"/>
    <mergeCell ref="BJ13:BJ14"/>
    <mergeCell ref="BK13:BK14"/>
    <mergeCell ref="BL13:BL14"/>
    <mergeCell ref="BM13:BM14"/>
    <mergeCell ref="BN13:BN14"/>
    <mergeCell ref="AZ13:AZ14"/>
    <mergeCell ref="BA13:BA14"/>
    <mergeCell ref="BB13:BB14"/>
    <mergeCell ref="BC13:BC14"/>
    <mergeCell ref="BG13:BG14"/>
    <mergeCell ref="BH13:BH14"/>
    <mergeCell ref="AP13:AP14"/>
    <mergeCell ref="AQ13:AQ14"/>
    <mergeCell ref="AV13:AV14"/>
    <mergeCell ref="AW13:AW14"/>
    <mergeCell ref="AX13:AX14"/>
    <mergeCell ref="AY13:AY14"/>
    <mergeCell ref="AJ13:AJ14"/>
    <mergeCell ref="AK13:AK14"/>
    <mergeCell ref="AL13:AL14"/>
    <mergeCell ref="AM13:AM14"/>
    <mergeCell ref="AN13:AN14"/>
    <mergeCell ref="AO13:AO14"/>
    <mergeCell ref="AA13:AA14"/>
    <mergeCell ref="AB13:AB14"/>
    <mergeCell ref="AO15:AO16"/>
    <mergeCell ref="AA15:AA16"/>
    <mergeCell ref="AB15:AB16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Y15:Y16"/>
    <mergeCell ref="Z15:Z16"/>
    <mergeCell ref="H15:H16"/>
    <mergeCell ref="I15:I16"/>
    <mergeCell ref="M15:M16"/>
    <mergeCell ref="N15:N16"/>
    <mergeCell ref="O15:O16"/>
    <mergeCell ref="P15:P16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BI15:BI16"/>
    <mergeCell ref="BJ15:BJ16"/>
    <mergeCell ref="BK15:BK16"/>
    <mergeCell ref="BL15:BL16"/>
    <mergeCell ref="BM15:BM16"/>
    <mergeCell ref="BN15:BN16"/>
    <mergeCell ref="AZ15:AZ16"/>
    <mergeCell ref="BA15:BA16"/>
    <mergeCell ref="BB15:BB16"/>
    <mergeCell ref="BC15:BC16"/>
    <mergeCell ref="BG15:BG16"/>
    <mergeCell ref="BH15:BH16"/>
    <mergeCell ref="AP15:AP16"/>
    <mergeCell ref="AQ15:AQ16"/>
    <mergeCell ref="AV15:AV16"/>
    <mergeCell ref="AW15:AW16"/>
    <mergeCell ref="AX15:AX16"/>
    <mergeCell ref="AY15:AY16"/>
    <mergeCell ref="AJ15:AJ16"/>
    <mergeCell ref="AK15:AK16"/>
    <mergeCell ref="AL15:AL16"/>
    <mergeCell ref="AM15:AM16"/>
    <mergeCell ref="AN15:AN16"/>
    <mergeCell ref="BN17:BN18"/>
    <mergeCell ref="AZ17:AZ18"/>
    <mergeCell ref="BA17:BA18"/>
    <mergeCell ref="BB17:BB18"/>
    <mergeCell ref="BC17:BC18"/>
    <mergeCell ref="BG17:BG18"/>
    <mergeCell ref="BH17:BH18"/>
    <mergeCell ref="AP17:AP18"/>
    <mergeCell ref="AQ17:AQ18"/>
    <mergeCell ref="AV17:AV18"/>
    <mergeCell ref="AW17:AW18"/>
    <mergeCell ref="AX17:AX18"/>
    <mergeCell ref="AY17:AY18"/>
    <mergeCell ref="AJ17:AJ18"/>
    <mergeCell ref="AK17:AK18"/>
    <mergeCell ref="AL17:AL18"/>
    <mergeCell ref="AM17:AM18"/>
    <mergeCell ref="AN17:AN18"/>
    <mergeCell ref="AO17:AO18"/>
    <mergeCell ref="H30:H31"/>
    <mergeCell ref="I30:I31"/>
    <mergeCell ref="M30:M31"/>
    <mergeCell ref="N30:N31"/>
    <mergeCell ref="O30:O31"/>
    <mergeCell ref="P30:P31"/>
    <mergeCell ref="B30:B31"/>
    <mergeCell ref="C30:C31"/>
    <mergeCell ref="D30:D31"/>
    <mergeCell ref="E30:E31"/>
    <mergeCell ref="F30:F31"/>
    <mergeCell ref="G30:G31"/>
    <mergeCell ref="BI17:BI18"/>
    <mergeCell ref="BJ17:BJ18"/>
    <mergeCell ref="BK17:BK18"/>
    <mergeCell ref="BL17:BL18"/>
    <mergeCell ref="BM17:BM18"/>
    <mergeCell ref="AA17:AA18"/>
    <mergeCell ref="AB17:AB18"/>
    <mergeCell ref="AC17:AC18"/>
    <mergeCell ref="AD17:AD18"/>
    <mergeCell ref="AE17:AE18"/>
    <mergeCell ref="AF17:AF18"/>
    <mergeCell ref="Q17:Q18"/>
    <mergeCell ref="R17:R18"/>
    <mergeCell ref="S17:S18"/>
    <mergeCell ref="T17:T18"/>
    <mergeCell ref="Y17:Y18"/>
    <mergeCell ref="Z17:Z18"/>
    <mergeCell ref="H17:H18"/>
    <mergeCell ref="I17:I18"/>
    <mergeCell ref="M17:M18"/>
    <mergeCell ref="AJ30:AJ31"/>
    <mergeCell ref="AK30:AK31"/>
    <mergeCell ref="AL30:AL31"/>
    <mergeCell ref="AM30:AM31"/>
    <mergeCell ref="AN30:AN31"/>
    <mergeCell ref="AO30:AO31"/>
    <mergeCell ref="AA30:AA31"/>
    <mergeCell ref="AB30:AB31"/>
    <mergeCell ref="AC30:AC31"/>
    <mergeCell ref="AD30:AD31"/>
    <mergeCell ref="AE30:AE31"/>
    <mergeCell ref="AF30:AF31"/>
    <mergeCell ref="Q30:Q31"/>
    <mergeCell ref="R30:R31"/>
    <mergeCell ref="S30:S31"/>
    <mergeCell ref="T30:T31"/>
    <mergeCell ref="Y30:Y31"/>
    <mergeCell ref="Z30:Z31"/>
    <mergeCell ref="BI30:BI31"/>
    <mergeCell ref="BJ30:BJ31"/>
    <mergeCell ref="BK30:BK31"/>
    <mergeCell ref="BL30:BL31"/>
    <mergeCell ref="BM30:BM31"/>
    <mergeCell ref="BN30:BN31"/>
    <mergeCell ref="AZ30:AZ31"/>
    <mergeCell ref="BA30:BA31"/>
    <mergeCell ref="BB30:BB31"/>
    <mergeCell ref="BC30:BC31"/>
    <mergeCell ref="BG30:BG31"/>
    <mergeCell ref="BH30:BH31"/>
    <mergeCell ref="AP30:AP31"/>
    <mergeCell ref="AQ30:AQ31"/>
    <mergeCell ref="AV30:AV31"/>
    <mergeCell ref="AW30:AW31"/>
    <mergeCell ref="AX30:AX31"/>
    <mergeCell ref="AY30:AY31"/>
    <mergeCell ref="AC32:AC33"/>
    <mergeCell ref="AD32:AD33"/>
    <mergeCell ref="AE32:AE33"/>
    <mergeCell ref="AF32:AF33"/>
    <mergeCell ref="Q32:Q33"/>
    <mergeCell ref="R32:R33"/>
    <mergeCell ref="S32:S33"/>
    <mergeCell ref="T32:T33"/>
    <mergeCell ref="Y32:Y33"/>
    <mergeCell ref="Z32:Z33"/>
    <mergeCell ref="H32:H33"/>
    <mergeCell ref="I32:I33"/>
    <mergeCell ref="M32:M33"/>
    <mergeCell ref="N32:N33"/>
    <mergeCell ref="O32:O33"/>
    <mergeCell ref="P32:P33"/>
    <mergeCell ref="B32:B33"/>
    <mergeCell ref="C32:C33"/>
    <mergeCell ref="D32:D33"/>
    <mergeCell ref="E32:E33"/>
    <mergeCell ref="F32:F33"/>
    <mergeCell ref="G32:G33"/>
    <mergeCell ref="B34:B35"/>
    <mergeCell ref="C34:C35"/>
    <mergeCell ref="D34:D35"/>
    <mergeCell ref="E34:E35"/>
    <mergeCell ref="F34:F35"/>
    <mergeCell ref="G34:G35"/>
    <mergeCell ref="BI32:BI33"/>
    <mergeCell ref="BJ32:BJ33"/>
    <mergeCell ref="BK32:BK33"/>
    <mergeCell ref="BL32:BL33"/>
    <mergeCell ref="BM32:BM33"/>
    <mergeCell ref="BN32:BN33"/>
    <mergeCell ref="AZ32:AZ33"/>
    <mergeCell ref="BA32:BA33"/>
    <mergeCell ref="BB32:BB33"/>
    <mergeCell ref="BC32:BC33"/>
    <mergeCell ref="BG32:BG33"/>
    <mergeCell ref="BH32:BH33"/>
    <mergeCell ref="AP32:AP33"/>
    <mergeCell ref="AQ32:AQ33"/>
    <mergeCell ref="AV32:AV33"/>
    <mergeCell ref="AW32:AW33"/>
    <mergeCell ref="AX32:AX33"/>
    <mergeCell ref="AY32:AY33"/>
    <mergeCell ref="AJ32:AJ33"/>
    <mergeCell ref="AK32:AK33"/>
    <mergeCell ref="AL32:AL33"/>
    <mergeCell ref="AM32:AM33"/>
    <mergeCell ref="AN32:AN33"/>
    <mergeCell ref="AO32:AO33"/>
    <mergeCell ref="AA32:AA33"/>
    <mergeCell ref="AB32:AB33"/>
    <mergeCell ref="AO34:AO35"/>
    <mergeCell ref="AA34:AA35"/>
    <mergeCell ref="AB34:AB35"/>
    <mergeCell ref="AC34:AC35"/>
    <mergeCell ref="AD34:AD35"/>
    <mergeCell ref="AE34:AE35"/>
    <mergeCell ref="AF34:AF35"/>
    <mergeCell ref="Q34:Q35"/>
    <mergeCell ref="R34:R35"/>
    <mergeCell ref="S34:S35"/>
    <mergeCell ref="T34:T35"/>
    <mergeCell ref="Y34:Y35"/>
    <mergeCell ref="Z34:Z35"/>
    <mergeCell ref="H34:H35"/>
    <mergeCell ref="I34:I35"/>
    <mergeCell ref="M34:M35"/>
    <mergeCell ref="N34:N35"/>
    <mergeCell ref="O34:O35"/>
    <mergeCell ref="P34:P35"/>
    <mergeCell ref="N47:N48"/>
    <mergeCell ref="O47:O48"/>
    <mergeCell ref="P47:P48"/>
    <mergeCell ref="B47:B48"/>
    <mergeCell ref="C47:C48"/>
    <mergeCell ref="D47:D48"/>
    <mergeCell ref="E47:E48"/>
    <mergeCell ref="F47:F48"/>
    <mergeCell ref="G47:G48"/>
    <mergeCell ref="BI34:BI35"/>
    <mergeCell ref="BJ34:BJ35"/>
    <mergeCell ref="BK34:BK35"/>
    <mergeCell ref="BL34:BL35"/>
    <mergeCell ref="BM34:BM35"/>
    <mergeCell ref="BN34:BN35"/>
    <mergeCell ref="AZ34:AZ35"/>
    <mergeCell ref="BA34:BA35"/>
    <mergeCell ref="BB34:BB35"/>
    <mergeCell ref="BC34:BC35"/>
    <mergeCell ref="BG34:BG35"/>
    <mergeCell ref="BH34:BH35"/>
    <mergeCell ref="AP34:AP35"/>
    <mergeCell ref="AQ34:AQ35"/>
    <mergeCell ref="AV34:AV35"/>
    <mergeCell ref="AW34:AW35"/>
    <mergeCell ref="AX34:AX35"/>
    <mergeCell ref="AY34:AY35"/>
    <mergeCell ref="AJ34:AJ35"/>
    <mergeCell ref="AK34:AK35"/>
    <mergeCell ref="AL34:AL35"/>
    <mergeCell ref="AM34:AM35"/>
    <mergeCell ref="AN34:AN35"/>
    <mergeCell ref="BN47:BN48"/>
    <mergeCell ref="AZ47:AZ48"/>
    <mergeCell ref="BA47:BA48"/>
    <mergeCell ref="BB47:BB48"/>
    <mergeCell ref="BC47:BC48"/>
    <mergeCell ref="BG47:BG48"/>
    <mergeCell ref="BH47:BH48"/>
    <mergeCell ref="AP47:AP48"/>
    <mergeCell ref="AQ47:AQ48"/>
    <mergeCell ref="AV47:AV48"/>
    <mergeCell ref="AW47:AW48"/>
    <mergeCell ref="AX47:AX48"/>
    <mergeCell ref="AY47:AY48"/>
    <mergeCell ref="AJ47:AJ48"/>
    <mergeCell ref="AK47:AK48"/>
    <mergeCell ref="AL47:AL48"/>
    <mergeCell ref="AM47:AM48"/>
    <mergeCell ref="AN47:AN48"/>
    <mergeCell ref="AO47:AO48"/>
    <mergeCell ref="H49:H50"/>
    <mergeCell ref="I49:I50"/>
    <mergeCell ref="M49:M50"/>
    <mergeCell ref="N49:N50"/>
    <mergeCell ref="O49:O50"/>
    <mergeCell ref="P49:P50"/>
    <mergeCell ref="B49:B50"/>
    <mergeCell ref="C49:C50"/>
    <mergeCell ref="D49:D50"/>
    <mergeCell ref="E49:E50"/>
    <mergeCell ref="F49:F50"/>
    <mergeCell ref="G49:G50"/>
    <mergeCell ref="BI47:BI48"/>
    <mergeCell ref="BJ47:BJ48"/>
    <mergeCell ref="BK47:BK48"/>
    <mergeCell ref="BL47:BL48"/>
    <mergeCell ref="BM47:BM48"/>
    <mergeCell ref="AA47:AA48"/>
    <mergeCell ref="AB47:AB48"/>
    <mergeCell ref="AC47:AC48"/>
    <mergeCell ref="AD47:AD48"/>
    <mergeCell ref="AE47:AE48"/>
    <mergeCell ref="AF47:AF48"/>
    <mergeCell ref="Q47:Q48"/>
    <mergeCell ref="R47:R48"/>
    <mergeCell ref="S47:S48"/>
    <mergeCell ref="T47:T48"/>
    <mergeCell ref="Y47:Y48"/>
    <mergeCell ref="Z47:Z48"/>
    <mergeCell ref="H47:H48"/>
    <mergeCell ref="I47:I48"/>
    <mergeCell ref="M47:M48"/>
    <mergeCell ref="AJ49:AJ50"/>
    <mergeCell ref="AK49:AK50"/>
    <mergeCell ref="AL49:AL50"/>
    <mergeCell ref="AM49:AM50"/>
    <mergeCell ref="AN49:AN50"/>
    <mergeCell ref="AO49:AO50"/>
    <mergeCell ref="AA49:AA50"/>
    <mergeCell ref="AB49:AB50"/>
    <mergeCell ref="AC49:AC50"/>
    <mergeCell ref="AD49:AD50"/>
    <mergeCell ref="AE49:AE50"/>
    <mergeCell ref="AF49:AF50"/>
    <mergeCell ref="Q49:Q50"/>
    <mergeCell ref="R49:R50"/>
    <mergeCell ref="S49:S50"/>
    <mergeCell ref="T49:T50"/>
    <mergeCell ref="Y49:Y50"/>
    <mergeCell ref="Z49:Z50"/>
    <mergeCell ref="BI49:BI50"/>
    <mergeCell ref="BJ49:BJ50"/>
    <mergeCell ref="BK49:BK50"/>
    <mergeCell ref="BL49:BL50"/>
    <mergeCell ref="BM49:BM50"/>
    <mergeCell ref="BN49:BN50"/>
    <mergeCell ref="AZ49:AZ50"/>
    <mergeCell ref="BA49:BA50"/>
    <mergeCell ref="BB49:BB50"/>
    <mergeCell ref="BC49:BC50"/>
    <mergeCell ref="BG49:BG50"/>
    <mergeCell ref="BH49:BH50"/>
    <mergeCell ref="AP49:AP50"/>
    <mergeCell ref="AQ49:AQ50"/>
    <mergeCell ref="AV49:AV50"/>
    <mergeCell ref="AW49:AW50"/>
    <mergeCell ref="AX49:AX50"/>
    <mergeCell ref="AY49:AY50"/>
    <mergeCell ref="AC51:AC52"/>
    <mergeCell ref="AD51:AD52"/>
    <mergeCell ref="AE51:AE52"/>
    <mergeCell ref="AF51:AF52"/>
    <mergeCell ref="Q51:Q52"/>
    <mergeCell ref="R51:R52"/>
    <mergeCell ref="S51:S52"/>
    <mergeCell ref="T51:T52"/>
    <mergeCell ref="Y51:Y52"/>
    <mergeCell ref="Z51:Z52"/>
    <mergeCell ref="H51:H52"/>
    <mergeCell ref="I51:I52"/>
    <mergeCell ref="M51:M52"/>
    <mergeCell ref="N51:N52"/>
    <mergeCell ref="O51:O52"/>
    <mergeCell ref="P51:P52"/>
    <mergeCell ref="B51:B52"/>
    <mergeCell ref="C51:C52"/>
    <mergeCell ref="D51:D52"/>
    <mergeCell ref="E51:E52"/>
    <mergeCell ref="F51:F52"/>
    <mergeCell ref="G51:G52"/>
    <mergeCell ref="B64:B65"/>
    <mergeCell ref="C64:C65"/>
    <mergeCell ref="D64:D65"/>
    <mergeCell ref="E64:E65"/>
    <mergeCell ref="F64:F65"/>
    <mergeCell ref="G64:G65"/>
    <mergeCell ref="BI51:BI52"/>
    <mergeCell ref="BJ51:BJ52"/>
    <mergeCell ref="BK51:BK52"/>
    <mergeCell ref="BL51:BL52"/>
    <mergeCell ref="BM51:BM52"/>
    <mergeCell ref="BN51:BN52"/>
    <mergeCell ref="AZ51:AZ52"/>
    <mergeCell ref="BA51:BA52"/>
    <mergeCell ref="BB51:BB52"/>
    <mergeCell ref="BC51:BC52"/>
    <mergeCell ref="BG51:BG52"/>
    <mergeCell ref="BH51:BH52"/>
    <mergeCell ref="AP51:AP52"/>
    <mergeCell ref="AQ51:AQ52"/>
    <mergeCell ref="AV51:AV52"/>
    <mergeCell ref="AW51:AW52"/>
    <mergeCell ref="AX51:AX52"/>
    <mergeCell ref="AY51:AY52"/>
    <mergeCell ref="AJ51:AJ52"/>
    <mergeCell ref="AK51:AK52"/>
    <mergeCell ref="AL51:AL52"/>
    <mergeCell ref="AM51:AM52"/>
    <mergeCell ref="AN51:AN52"/>
    <mergeCell ref="AO51:AO52"/>
    <mergeCell ref="AA51:AA52"/>
    <mergeCell ref="AB51:AB52"/>
    <mergeCell ref="AO64:AO65"/>
    <mergeCell ref="AA64:AA65"/>
    <mergeCell ref="AB64:AB65"/>
    <mergeCell ref="AC64:AC65"/>
    <mergeCell ref="AD64:AD65"/>
    <mergeCell ref="AE64:AE65"/>
    <mergeCell ref="AF64:AF65"/>
    <mergeCell ref="Q64:Q65"/>
    <mergeCell ref="R64:R65"/>
    <mergeCell ref="S64:S65"/>
    <mergeCell ref="T64:T65"/>
    <mergeCell ref="Y64:Y65"/>
    <mergeCell ref="Z64:Z65"/>
    <mergeCell ref="H64:H65"/>
    <mergeCell ref="I64:I65"/>
    <mergeCell ref="M64:M65"/>
    <mergeCell ref="N64:N65"/>
    <mergeCell ref="O64:O65"/>
    <mergeCell ref="P64:P65"/>
    <mergeCell ref="N66:N67"/>
    <mergeCell ref="O66:O67"/>
    <mergeCell ref="P66:P67"/>
    <mergeCell ref="B66:B67"/>
    <mergeCell ref="C66:C67"/>
    <mergeCell ref="D66:D67"/>
    <mergeCell ref="E66:E67"/>
    <mergeCell ref="F66:F67"/>
    <mergeCell ref="G66:G67"/>
    <mergeCell ref="BI64:BI65"/>
    <mergeCell ref="BJ64:BJ65"/>
    <mergeCell ref="BK64:BK65"/>
    <mergeCell ref="BL64:BL65"/>
    <mergeCell ref="BM64:BM65"/>
    <mergeCell ref="BN64:BN65"/>
    <mergeCell ref="AZ64:AZ65"/>
    <mergeCell ref="BA64:BA65"/>
    <mergeCell ref="BB64:BB65"/>
    <mergeCell ref="BC64:BC65"/>
    <mergeCell ref="BG64:BG65"/>
    <mergeCell ref="BH64:BH65"/>
    <mergeCell ref="AP64:AP65"/>
    <mergeCell ref="AQ64:AQ65"/>
    <mergeCell ref="AV64:AV65"/>
    <mergeCell ref="AW64:AW65"/>
    <mergeCell ref="AX64:AX65"/>
    <mergeCell ref="AY64:AY65"/>
    <mergeCell ref="AJ64:AJ65"/>
    <mergeCell ref="AK64:AK65"/>
    <mergeCell ref="AL64:AL65"/>
    <mergeCell ref="AM64:AM65"/>
    <mergeCell ref="AN64:AN65"/>
    <mergeCell ref="BN66:BN67"/>
    <mergeCell ref="AZ66:AZ67"/>
    <mergeCell ref="BA66:BA67"/>
    <mergeCell ref="BB66:BB67"/>
    <mergeCell ref="BC66:BC67"/>
    <mergeCell ref="BG66:BG67"/>
    <mergeCell ref="BH66:BH67"/>
    <mergeCell ref="AP66:AP67"/>
    <mergeCell ref="AQ66:AQ67"/>
    <mergeCell ref="AV66:AV67"/>
    <mergeCell ref="AW66:AW67"/>
    <mergeCell ref="AX66:AX67"/>
    <mergeCell ref="AY66:AY67"/>
    <mergeCell ref="AJ66:AJ67"/>
    <mergeCell ref="AK66:AK67"/>
    <mergeCell ref="AL66:AL67"/>
    <mergeCell ref="AM66:AM67"/>
    <mergeCell ref="AN66:AN67"/>
    <mergeCell ref="AO66:AO67"/>
    <mergeCell ref="H68:H69"/>
    <mergeCell ref="I68:I69"/>
    <mergeCell ref="M68:M69"/>
    <mergeCell ref="N68:N69"/>
    <mergeCell ref="O68:O69"/>
    <mergeCell ref="P68:P69"/>
    <mergeCell ref="B68:B69"/>
    <mergeCell ref="C68:C69"/>
    <mergeCell ref="D68:D69"/>
    <mergeCell ref="E68:E69"/>
    <mergeCell ref="F68:F69"/>
    <mergeCell ref="G68:G69"/>
    <mergeCell ref="BI66:BI67"/>
    <mergeCell ref="BJ66:BJ67"/>
    <mergeCell ref="BK66:BK67"/>
    <mergeCell ref="BL66:BL67"/>
    <mergeCell ref="BM66:BM67"/>
    <mergeCell ref="AA66:AA67"/>
    <mergeCell ref="AB66:AB67"/>
    <mergeCell ref="AC66:AC67"/>
    <mergeCell ref="AD66:AD67"/>
    <mergeCell ref="AE66:AE67"/>
    <mergeCell ref="AF66:AF67"/>
    <mergeCell ref="Q66:Q67"/>
    <mergeCell ref="R66:R67"/>
    <mergeCell ref="S66:S67"/>
    <mergeCell ref="T66:T67"/>
    <mergeCell ref="Y66:Y67"/>
    <mergeCell ref="Z66:Z67"/>
    <mergeCell ref="H66:H67"/>
    <mergeCell ref="I66:I67"/>
    <mergeCell ref="M66:M67"/>
    <mergeCell ref="AJ68:AJ69"/>
    <mergeCell ref="AK68:AK69"/>
    <mergeCell ref="AL68:AL69"/>
    <mergeCell ref="AM68:AM69"/>
    <mergeCell ref="AN68:AN69"/>
    <mergeCell ref="AO68:AO69"/>
    <mergeCell ref="AA68:AA69"/>
    <mergeCell ref="AB68:AB69"/>
    <mergeCell ref="AC68:AC69"/>
    <mergeCell ref="AD68:AD69"/>
    <mergeCell ref="AE68:AE69"/>
    <mergeCell ref="AF68:AF69"/>
    <mergeCell ref="Q68:Q69"/>
    <mergeCell ref="R68:R69"/>
    <mergeCell ref="S68:S69"/>
    <mergeCell ref="T68:T69"/>
    <mergeCell ref="Y68:Y69"/>
    <mergeCell ref="Z68:Z69"/>
    <mergeCell ref="BI68:BI69"/>
    <mergeCell ref="BJ68:BJ69"/>
    <mergeCell ref="BK68:BK69"/>
    <mergeCell ref="BL68:BL69"/>
    <mergeCell ref="BM68:BM69"/>
    <mergeCell ref="BN68:BN69"/>
    <mergeCell ref="AZ68:AZ69"/>
    <mergeCell ref="BA68:BA69"/>
    <mergeCell ref="BB68:BB69"/>
    <mergeCell ref="BC68:BC69"/>
    <mergeCell ref="BG68:BG69"/>
    <mergeCell ref="BH68:BH69"/>
    <mergeCell ref="AP68:AP69"/>
    <mergeCell ref="AQ68:AQ69"/>
    <mergeCell ref="AV68:AV69"/>
    <mergeCell ref="AW68:AW69"/>
    <mergeCell ref="AX68:AX69"/>
    <mergeCell ref="AY68:AY69"/>
    <mergeCell ref="AC81:AC82"/>
    <mergeCell ref="AD81:AD82"/>
    <mergeCell ref="AE81:AE82"/>
    <mergeCell ref="AF81:AF82"/>
    <mergeCell ref="Q81:Q82"/>
    <mergeCell ref="R81:R82"/>
    <mergeCell ref="S81:S82"/>
    <mergeCell ref="T81:T82"/>
    <mergeCell ref="Y81:Y82"/>
    <mergeCell ref="Z81:Z82"/>
    <mergeCell ref="H81:H82"/>
    <mergeCell ref="I81:I82"/>
    <mergeCell ref="M81:M82"/>
    <mergeCell ref="N81:N82"/>
    <mergeCell ref="O81:O82"/>
    <mergeCell ref="P81:P82"/>
    <mergeCell ref="B81:B82"/>
    <mergeCell ref="C81:C82"/>
    <mergeCell ref="D81:D82"/>
    <mergeCell ref="E81:E82"/>
    <mergeCell ref="F81:F82"/>
    <mergeCell ref="G81:G82"/>
    <mergeCell ref="B83:B84"/>
    <mergeCell ref="C83:C84"/>
    <mergeCell ref="D83:D84"/>
    <mergeCell ref="E83:E84"/>
    <mergeCell ref="F83:F84"/>
    <mergeCell ref="G83:G84"/>
    <mergeCell ref="BI81:BI82"/>
    <mergeCell ref="BJ81:BJ82"/>
    <mergeCell ref="BK81:BK82"/>
    <mergeCell ref="BL81:BL82"/>
    <mergeCell ref="BM81:BM82"/>
    <mergeCell ref="BN81:BN82"/>
    <mergeCell ref="AZ81:AZ82"/>
    <mergeCell ref="BA81:BA82"/>
    <mergeCell ref="BB81:BB82"/>
    <mergeCell ref="BC81:BC82"/>
    <mergeCell ref="BG81:BG82"/>
    <mergeCell ref="BH81:BH82"/>
    <mergeCell ref="AP81:AP82"/>
    <mergeCell ref="AQ81:AQ82"/>
    <mergeCell ref="AV81:AV82"/>
    <mergeCell ref="AW81:AW82"/>
    <mergeCell ref="AX81:AX82"/>
    <mergeCell ref="AY81:AY82"/>
    <mergeCell ref="AJ81:AJ82"/>
    <mergeCell ref="AK81:AK82"/>
    <mergeCell ref="AL81:AL82"/>
    <mergeCell ref="AM81:AM82"/>
    <mergeCell ref="AN81:AN82"/>
    <mergeCell ref="AO81:AO82"/>
    <mergeCell ref="AA81:AA82"/>
    <mergeCell ref="AB81:AB82"/>
    <mergeCell ref="AO83:AO84"/>
    <mergeCell ref="AA83:AA84"/>
    <mergeCell ref="AB83:AB84"/>
    <mergeCell ref="AC83:AC84"/>
    <mergeCell ref="AD83:AD84"/>
    <mergeCell ref="AE83:AE84"/>
    <mergeCell ref="AF83:AF84"/>
    <mergeCell ref="Q83:Q84"/>
    <mergeCell ref="R83:R84"/>
    <mergeCell ref="S83:S84"/>
    <mergeCell ref="T83:T84"/>
    <mergeCell ref="Y83:Y84"/>
    <mergeCell ref="Z83:Z84"/>
    <mergeCell ref="H83:H84"/>
    <mergeCell ref="I83:I84"/>
    <mergeCell ref="M83:M84"/>
    <mergeCell ref="N83:N84"/>
    <mergeCell ref="O83:O84"/>
    <mergeCell ref="P83:P84"/>
    <mergeCell ref="N85:N86"/>
    <mergeCell ref="O85:O86"/>
    <mergeCell ref="P85:P86"/>
    <mergeCell ref="B85:B86"/>
    <mergeCell ref="C85:C86"/>
    <mergeCell ref="D85:D86"/>
    <mergeCell ref="E85:E86"/>
    <mergeCell ref="F85:F86"/>
    <mergeCell ref="G85:G86"/>
    <mergeCell ref="BI83:BI84"/>
    <mergeCell ref="BJ83:BJ84"/>
    <mergeCell ref="BK83:BK84"/>
    <mergeCell ref="BL83:BL84"/>
    <mergeCell ref="BM83:BM84"/>
    <mergeCell ref="BN83:BN84"/>
    <mergeCell ref="AZ83:AZ84"/>
    <mergeCell ref="BA83:BA84"/>
    <mergeCell ref="BB83:BB84"/>
    <mergeCell ref="BC83:BC84"/>
    <mergeCell ref="BG83:BG84"/>
    <mergeCell ref="BH83:BH84"/>
    <mergeCell ref="AP83:AP84"/>
    <mergeCell ref="AQ83:AQ84"/>
    <mergeCell ref="AV83:AV84"/>
    <mergeCell ref="AW83:AW84"/>
    <mergeCell ref="AX83:AX84"/>
    <mergeCell ref="AY83:AY84"/>
    <mergeCell ref="AJ83:AJ84"/>
    <mergeCell ref="AK83:AK84"/>
    <mergeCell ref="AL83:AL84"/>
    <mergeCell ref="AM83:AM84"/>
    <mergeCell ref="AN83:AN84"/>
    <mergeCell ref="BN85:BN86"/>
    <mergeCell ref="AZ85:AZ86"/>
    <mergeCell ref="BA85:BA86"/>
    <mergeCell ref="BB85:BB86"/>
    <mergeCell ref="BC85:BC86"/>
    <mergeCell ref="BG85:BG86"/>
    <mergeCell ref="BH85:BH86"/>
    <mergeCell ref="AP85:AP86"/>
    <mergeCell ref="AQ85:AQ86"/>
    <mergeCell ref="AV85:AV86"/>
    <mergeCell ref="AW85:AW86"/>
    <mergeCell ref="AX85:AX86"/>
    <mergeCell ref="AY85:AY86"/>
    <mergeCell ref="AJ85:AJ86"/>
    <mergeCell ref="AK85:AK86"/>
    <mergeCell ref="AL85:AL86"/>
    <mergeCell ref="AM85:AM86"/>
    <mergeCell ref="AN85:AN86"/>
    <mergeCell ref="AO85:AO86"/>
    <mergeCell ref="H98:H99"/>
    <mergeCell ref="I98:I99"/>
    <mergeCell ref="M98:M99"/>
    <mergeCell ref="N98:N99"/>
    <mergeCell ref="O98:O99"/>
    <mergeCell ref="P98:P99"/>
    <mergeCell ref="B98:B99"/>
    <mergeCell ref="C98:C99"/>
    <mergeCell ref="D98:D99"/>
    <mergeCell ref="E98:E99"/>
    <mergeCell ref="F98:F99"/>
    <mergeCell ref="G98:G99"/>
    <mergeCell ref="BI85:BI86"/>
    <mergeCell ref="BJ85:BJ86"/>
    <mergeCell ref="BK85:BK86"/>
    <mergeCell ref="BL85:BL86"/>
    <mergeCell ref="BM85:BM86"/>
    <mergeCell ref="AA85:AA86"/>
    <mergeCell ref="AB85:AB86"/>
    <mergeCell ref="AC85:AC86"/>
    <mergeCell ref="AD85:AD86"/>
    <mergeCell ref="AE85:AE86"/>
    <mergeCell ref="AF85:AF86"/>
    <mergeCell ref="Q85:Q86"/>
    <mergeCell ref="R85:R86"/>
    <mergeCell ref="S85:S86"/>
    <mergeCell ref="T85:T86"/>
    <mergeCell ref="Y85:Y86"/>
    <mergeCell ref="Z85:Z86"/>
    <mergeCell ref="H85:H86"/>
    <mergeCell ref="I85:I86"/>
    <mergeCell ref="M85:M86"/>
    <mergeCell ref="AJ98:AJ99"/>
    <mergeCell ref="AK98:AK99"/>
    <mergeCell ref="AL98:AL99"/>
    <mergeCell ref="AM98:AM99"/>
    <mergeCell ref="AN98:AN99"/>
    <mergeCell ref="AO98:AO99"/>
    <mergeCell ref="AA98:AA99"/>
    <mergeCell ref="AB98:AB99"/>
    <mergeCell ref="AC98:AC99"/>
    <mergeCell ref="AD98:AD99"/>
    <mergeCell ref="AE98:AE99"/>
    <mergeCell ref="AF98:AF99"/>
    <mergeCell ref="Q98:Q99"/>
    <mergeCell ref="R98:R99"/>
    <mergeCell ref="S98:S99"/>
    <mergeCell ref="T98:T99"/>
    <mergeCell ref="Y98:Y99"/>
    <mergeCell ref="Z98:Z99"/>
    <mergeCell ref="BI98:BI99"/>
    <mergeCell ref="BJ98:BJ99"/>
    <mergeCell ref="BK98:BK99"/>
    <mergeCell ref="BL98:BL99"/>
    <mergeCell ref="BM98:BM99"/>
    <mergeCell ref="BN98:BN99"/>
    <mergeCell ref="AZ98:AZ99"/>
    <mergeCell ref="BA98:BA99"/>
    <mergeCell ref="BB98:BB99"/>
    <mergeCell ref="BC98:BC99"/>
    <mergeCell ref="BG98:BG99"/>
    <mergeCell ref="BH98:BH99"/>
    <mergeCell ref="AP98:AP99"/>
    <mergeCell ref="AQ98:AQ99"/>
    <mergeCell ref="AV98:AV99"/>
    <mergeCell ref="AW98:AW99"/>
    <mergeCell ref="AX98:AX99"/>
    <mergeCell ref="AY98:AY99"/>
    <mergeCell ref="AC100:AC101"/>
    <mergeCell ref="AD100:AD101"/>
    <mergeCell ref="AE100:AE101"/>
    <mergeCell ref="AF100:AF101"/>
    <mergeCell ref="Q100:Q101"/>
    <mergeCell ref="R100:R101"/>
    <mergeCell ref="S100:S101"/>
    <mergeCell ref="T100:T101"/>
    <mergeCell ref="Y100:Y101"/>
    <mergeCell ref="Z100:Z101"/>
    <mergeCell ref="H100:H101"/>
    <mergeCell ref="I100:I101"/>
    <mergeCell ref="M100:M101"/>
    <mergeCell ref="N100:N101"/>
    <mergeCell ref="O100:O101"/>
    <mergeCell ref="P100:P101"/>
    <mergeCell ref="B100:B101"/>
    <mergeCell ref="C100:C101"/>
    <mergeCell ref="D100:D101"/>
    <mergeCell ref="E100:E101"/>
    <mergeCell ref="F100:F101"/>
    <mergeCell ref="G100:G101"/>
    <mergeCell ref="B102:B103"/>
    <mergeCell ref="C102:C103"/>
    <mergeCell ref="D102:D103"/>
    <mergeCell ref="E102:E103"/>
    <mergeCell ref="F102:F103"/>
    <mergeCell ref="G102:G103"/>
    <mergeCell ref="BI100:BI101"/>
    <mergeCell ref="BJ100:BJ101"/>
    <mergeCell ref="BK100:BK101"/>
    <mergeCell ref="BL100:BL101"/>
    <mergeCell ref="BM100:BM101"/>
    <mergeCell ref="BN100:BN101"/>
    <mergeCell ref="AZ100:AZ101"/>
    <mergeCell ref="BA100:BA101"/>
    <mergeCell ref="BB100:BB101"/>
    <mergeCell ref="BC100:BC101"/>
    <mergeCell ref="BG100:BG101"/>
    <mergeCell ref="BH100:BH101"/>
    <mergeCell ref="AP100:AP101"/>
    <mergeCell ref="AQ100:AQ101"/>
    <mergeCell ref="AV100:AV101"/>
    <mergeCell ref="AW100:AW101"/>
    <mergeCell ref="AX100:AX101"/>
    <mergeCell ref="AY100:AY101"/>
    <mergeCell ref="AJ100:AJ101"/>
    <mergeCell ref="AK100:AK101"/>
    <mergeCell ref="AL100:AL101"/>
    <mergeCell ref="AM100:AM101"/>
    <mergeCell ref="AN100:AN101"/>
    <mergeCell ref="AO100:AO101"/>
    <mergeCell ref="AA100:AA101"/>
    <mergeCell ref="AB100:AB101"/>
    <mergeCell ref="AO102:AO103"/>
    <mergeCell ref="AA102:AA103"/>
    <mergeCell ref="AB102:AB103"/>
    <mergeCell ref="AC102:AC103"/>
    <mergeCell ref="AD102:AD103"/>
    <mergeCell ref="AE102:AE103"/>
    <mergeCell ref="AF102:AF103"/>
    <mergeCell ref="Q102:Q103"/>
    <mergeCell ref="R102:R103"/>
    <mergeCell ref="S102:S103"/>
    <mergeCell ref="T102:T103"/>
    <mergeCell ref="Y102:Y103"/>
    <mergeCell ref="Z102:Z103"/>
    <mergeCell ref="H102:H103"/>
    <mergeCell ref="I102:I103"/>
    <mergeCell ref="M102:M103"/>
    <mergeCell ref="N102:N103"/>
    <mergeCell ref="O102:O103"/>
    <mergeCell ref="P102:P103"/>
    <mergeCell ref="N115:N116"/>
    <mergeCell ref="O115:O116"/>
    <mergeCell ref="P115:P116"/>
    <mergeCell ref="B115:B116"/>
    <mergeCell ref="C115:C116"/>
    <mergeCell ref="D115:D116"/>
    <mergeCell ref="E115:E116"/>
    <mergeCell ref="F115:F116"/>
    <mergeCell ref="G115:G116"/>
    <mergeCell ref="BI102:BI103"/>
    <mergeCell ref="BJ102:BJ103"/>
    <mergeCell ref="BK102:BK103"/>
    <mergeCell ref="BL102:BL103"/>
    <mergeCell ref="BM102:BM103"/>
    <mergeCell ref="BN102:BN103"/>
    <mergeCell ref="AZ102:AZ103"/>
    <mergeCell ref="BA102:BA103"/>
    <mergeCell ref="BB102:BB103"/>
    <mergeCell ref="BC102:BC103"/>
    <mergeCell ref="BG102:BG103"/>
    <mergeCell ref="BH102:BH103"/>
    <mergeCell ref="AP102:AP103"/>
    <mergeCell ref="AQ102:AQ103"/>
    <mergeCell ref="AV102:AV103"/>
    <mergeCell ref="AW102:AW103"/>
    <mergeCell ref="AX102:AX103"/>
    <mergeCell ref="AY102:AY103"/>
    <mergeCell ref="AJ102:AJ103"/>
    <mergeCell ref="AK102:AK103"/>
    <mergeCell ref="AL102:AL103"/>
    <mergeCell ref="AM102:AM103"/>
    <mergeCell ref="AN102:AN103"/>
    <mergeCell ref="BN115:BN116"/>
    <mergeCell ref="AZ115:AZ116"/>
    <mergeCell ref="BA115:BA116"/>
    <mergeCell ref="BB115:BB116"/>
    <mergeCell ref="BC115:BC116"/>
    <mergeCell ref="BG115:BG116"/>
    <mergeCell ref="BH115:BH116"/>
    <mergeCell ref="AP115:AP116"/>
    <mergeCell ref="AQ115:AQ116"/>
    <mergeCell ref="AV115:AV116"/>
    <mergeCell ref="AW115:AW116"/>
    <mergeCell ref="AX115:AX116"/>
    <mergeCell ref="AY115:AY116"/>
    <mergeCell ref="AJ115:AJ116"/>
    <mergeCell ref="AK115:AK116"/>
    <mergeCell ref="AL115:AL116"/>
    <mergeCell ref="AM115:AM116"/>
    <mergeCell ref="AN115:AN116"/>
    <mergeCell ref="AO115:AO116"/>
    <mergeCell ref="H117:H118"/>
    <mergeCell ref="I117:I118"/>
    <mergeCell ref="M117:M118"/>
    <mergeCell ref="N117:N118"/>
    <mergeCell ref="O117:O118"/>
    <mergeCell ref="P117:P118"/>
    <mergeCell ref="B117:B118"/>
    <mergeCell ref="C117:C118"/>
    <mergeCell ref="D117:D118"/>
    <mergeCell ref="E117:E118"/>
    <mergeCell ref="F117:F118"/>
    <mergeCell ref="G117:G118"/>
    <mergeCell ref="BI115:BI116"/>
    <mergeCell ref="BJ115:BJ116"/>
    <mergeCell ref="BK115:BK116"/>
    <mergeCell ref="BL115:BL116"/>
    <mergeCell ref="BM115:BM116"/>
    <mergeCell ref="AA115:AA116"/>
    <mergeCell ref="AB115:AB116"/>
    <mergeCell ref="AC115:AC116"/>
    <mergeCell ref="AD115:AD116"/>
    <mergeCell ref="AE115:AE116"/>
    <mergeCell ref="AF115:AF116"/>
    <mergeCell ref="Q115:Q116"/>
    <mergeCell ref="R115:R116"/>
    <mergeCell ref="S115:S116"/>
    <mergeCell ref="T115:T116"/>
    <mergeCell ref="Y115:Y116"/>
    <mergeCell ref="Z115:Z116"/>
    <mergeCell ref="H115:H116"/>
    <mergeCell ref="I115:I116"/>
    <mergeCell ref="M115:M116"/>
    <mergeCell ref="AJ117:AJ118"/>
    <mergeCell ref="AK117:AK118"/>
    <mergeCell ref="AL117:AL118"/>
    <mergeCell ref="AM117:AM118"/>
    <mergeCell ref="AN117:AN118"/>
    <mergeCell ref="AO117:AO118"/>
    <mergeCell ref="AA117:AA118"/>
    <mergeCell ref="AB117:AB118"/>
    <mergeCell ref="AC117:AC118"/>
    <mergeCell ref="AD117:AD118"/>
    <mergeCell ref="AE117:AE118"/>
    <mergeCell ref="AF117:AF118"/>
    <mergeCell ref="Q117:Q118"/>
    <mergeCell ref="R117:R118"/>
    <mergeCell ref="S117:S118"/>
    <mergeCell ref="T117:T118"/>
    <mergeCell ref="Y117:Y118"/>
    <mergeCell ref="Z117:Z118"/>
    <mergeCell ref="BI117:BI118"/>
    <mergeCell ref="BJ117:BJ118"/>
    <mergeCell ref="BK117:BK118"/>
    <mergeCell ref="BL117:BL118"/>
    <mergeCell ref="BM117:BM118"/>
    <mergeCell ref="BN117:BN118"/>
    <mergeCell ref="AZ117:AZ118"/>
    <mergeCell ref="BA117:BA118"/>
    <mergeCell ref="BB117:BB118"/>
    <mergeCell ref="BC117:BC118"/>
    <mergeCell ref="BG117:BG118"/>
    <mergeCell ref="BH117:BH118"/>
    <mergeCell ref="AP117:AP118"/>
    <mergeCell ref="AQ117:AQ118"/>
    <mergeCell ref="AV117:AV118"/>
    <mergeCell ref="AW117:AW118"/>
    <mergeCell ref="AX117:AX118"/>
    <mergeCell ref="AY117:AY118"/>
    <mergeCell ref="AC119:AC120"/>
    <mergeCell ref="AD119:AD120"/>
    <mergeCell ref="AE119:AE120"/>
    <mergeCell ref="AF119:AF120"/>
    <mergeCell ref="Q119:Q120"/>
    <mergeCell ref="R119:R120"/>
    <mergeCell ref="S119:S120"/>
    <mergeCell ref="T119:T120"/>
    <mergeCell ref="Y119:Y120"/>
    <mergeCell ref="Z119:Z120"/>
    <mergeCell ref="H119:H120"/>
    <mergeCell ref="I119:I120"/>
    <mergeCell ref="M119:M120"/>
    <mergeCell ref="N119:N120"/>
    <mergeCell ref="O119:O120"/>
    <mergeCell ref="P119:P120"/>
    <mergeCell ref="B119:B120"/>
    <mergeCell ref="C119:C120"/>
    <mergeCell ref="D119:D120"/>
    <mergeCell ref="E119:E120"/>
    <mergeCell ref="F119:F120"/>
    <mergeCell ref="G119:G120"/>
    <mergeCell ref="B132:B133"/>
    <mergeCell ref="C132:C133"/>
    <mergeCell ref="D132:D133"/>
    <mergeCell ref="E132:E133"/>
    <mergeCell ref="F132:F133"/>
    <mergeCell ref="G132:G133"/>
    <mergeCell ref="BI119:BI120"/>
    <mergeCell ref="BJ119:BJ120"/>
    <mergeCell ref="BK119:BK120"/>
    <mergeCell ref="BL119:BL120"/>
    <mergeCell ref="BM119:BM120"/>
    <mergeCell ref="BN119:BN120"/>
    <mergeCell ref="AZ119:AZ120"/>
    <mergeCell ref="BA119:BA120"/>
    <mergeCell ref="BB119:BB120"/>
    <mergeCell ref="BC119:BC120"/>
    <mergeCell ref="BG119:BG120"/>
    <mergeCell ref="BH119:BH120"/>
    <mergeCell ref="AP119:AP120"/>
    <mergeCell ref="AQ119:AQ120"/>
    <mergeCell ref="AV119:AV120"/>
    <mergeCell ref="AW119:AW120"/>
    <mergeCell ref="AX119:AX120"/>
    <mergeCell ref="AY119:AY120"/>
    <mergeCell ref="AJ119:AJ120"/>
    <mergeCell ref="AK119:AK120"/>
    <mergeCell ref="AL119:AL120"/>
    <mergeCell ref="AM119:AM120"/>
    <mergeCell ref="AN119:AN120"/>
    <mergeCell ref="AO119:AO120"/>
    <mergeCell ref="AA119:AA120"/>
    <mergeCell ref="AB119:AB120"/>
    <mergeCell ref="AO132:AO133"/>
    <mergeCell ref="AA132:AA133"/>
    <mergeCell ref="AB132:AB133"/>
    <mergeCell ref="AC132:AC133"/>
    <mergeCell ref="AD132:AD133"/>
    <mergeCell ref="AE132:AE133"/>
    <mergeCell ref="AF132:AF133"/>
    <mergeCell ref="Q132:Q133"/>
    <mergeCell ref="R132:R133"/>
    <mergeCell ref="S132:S133"/>
    <mergeCell ref="T132:T133"/>
    <mergeCell ref="Y132:Y133"/>
    <mergeCell ref="Z132:Z133"/>
    <mergeCell ref="H132:H133"/>
    <mergeCell ref="I132:I133"/>
    <mergeCell ref="M132:M133"/>
    <mergeCell ref="N132:N133"/>
    <mergeCell ref="O132:O133"/>
    <mergeCell ref="P132:P133"/>
    <mergeCell ref="N134:N135"/>
    <mergeCell ref="O134:O135"/>
    <mergeCell ref="P134:P135"/>
    <mergeCell ref="B134:B135"/>
    <mergeCell ref="C134:C135"/>
    <mergeCell ref="D134:D135"/>
    <mergeCell ref="E134:E135"/>
    <mergeCell ref="F134:F135"/>
    <mergeCell ref="G134:G135"/>
    <mergeCell ref="BI132:BI133"/>
    <mergeCell ref="BJ132:BJ133"/>
    <mergeCell ref="BK132:BK133"/>
    <mergeCell ref="BL132:BL133"/>
    <mergeCell ref="BM132:BM133"/>
    <mergeCell ref="BN132:BN133"/>
    <mergeCell ref="AZ132:AZ133"/>
    <mergeCell ref="BA132:BA133"/>
    <mergeCell ref="BB132:BB133"/>
    <mergeCell ref="BC132:BC133"/>
    <mergeCell ref="BG132:BG133"/>
    <mergeCell ref="BH132:BH133"/>
    <mergeCell ref="AP132:AP133"/>
    <mergeCell ref="AQ132:AQ133"/>
    <mergeCell ref="AV132:AV133"/>
    <mergeCell ref="AW132:AW133"/>
    <mergeCell ref="AX132:AX133"/>
    <mergeCell ref="AY132:AY133"/>
    <mergeCell ref="AJ132:AJ133"/>
    <mergeCell ref="AK132:AK133"/>
    <mergeCell ref="AL132:AL133"/>
    <mergeCell ref="AM132:AM133"/>
    <mergeCell ref="AN132:AN133"/>
    <mergeCell ref="BN134:BN135"/>
    <mergeCell ref="AZ134:AZ135"/>
    <mergeCell ref="BA134:BA135"/>
    <mergeCell ref="BB134:BB135"/>
    <mergeCell ref="BC134:BC135"/>
    <mergeCell ref="BG134:BG135"/>
    <mergeCell ref="BH134:BH135"/>
    <mergeCell ref="AP134:AP135"/>
    <mergeCell ref="AQ134:AQ135"/>
    <mergeCell ref="AV134:AV135"/>
    <mergeCell ref="AW134:AW135"/>
    <mergeCell ref="AX134:AX135"/>
    <mergeCell ref="AY134:AY135"/>
    <mergeCell ref="AJ134:AJ135"/>
    <mergeCell ref="AK134:AK135"/>
    <mergeCell ref="AL134:AL135"/>
    <mergeCell ref="AM134:AM135"/>
    <mergeCell ref="AN134:AN135"/>
    <mergeCell ref="AO134:AO135"/>
    <mergeCell ref="H136:H137"/>
    <mergeCell ref="I136:I137"/>
    <mergeCell ref="M136:M137"/>
    <mergeCell ref="N136:N137"/>
    <mergeCell ref="O136:O137"/>
    <mergeCell ref="P136:P137"/>
    <mergeCell ref="B136:B137"/>
    <mergeCell ref="C136:C137"/>
    <mergeCell ref="D136:D137"/>
    <mergeCell ref="E136:E137"/>
    <mergeCell ref="F136:F137"/>
    <mergeCell ref="G136:G137"/>
    <mergeCell ref="BI134:BI135"/>
    <mergeCell ref="BJ134:BJ135"/>
    <mergeCell ref="BK134:BK135"/>
    <mergeCell ref="BL134:BL135"/>
    <mergeCell ref="BM134:BM135"/>
    <mergeCell ref="AA134:AA135"/>
    <mergeCell ref="AB134:AB135"/>
    <mergeCell ref="AC134:AC135"/>
    <mergeCell ref="AD134:AD135"/>
    <mergeCell ref="AE134:AE135"/>
    <mergeCell ref="AF134:AF135"/>
    <mergeCell ref="Q134:Q135"/>
    <mergeCell ref="R134:R135"/>
    <mergeCell ref="S134:S135"/>
    <mergeCell ref="T134:T135"/>
    <mergeCell ref="Y134:Y135"/>
    <mergeCell ref="Z134:Z135"/>
    <mergeCell ref="H134:H135"/>
    <mergeCell ref="I134:I135"/>
    <mergeCell ref="M134:M135"/>
    <mergeCell ref="AJ136:AJ137"/>
    <mergeCell ref="AK136:AK137"/>
    <mergeCell ref="AL136:AL137"/>
    <mergeCell ref="AM136:AM137"/>
    <mergeCell ref="AN136:AN137"/>
    <mergeCell ref="AO136:AO137"/>
    <mergeCell ref="AA136:AA137"/>
    <mergeCell ref="AB136:AB137"/>
    <mergeCell ref="AC136:AC137"/>
    <mergeCell ref="AD136:AD137"/>
    <mergeCell ref="AE136:AE137"/>
    <mergeCell ref="AF136:AF137"/>
    <mergeCell ref="Q136:Q137"/>
    <mergeCell ref="R136:R137"/>
    <mergeCell ref="S136:S137"/>
    <mergeCell ref="T136:T137"/>
    <mergeCell ref="Y136:Y137"/>
    <mergeCell ref="Z136:Z137"/>
    <mergeCell ref="BI136:BI137"/>
    <mergeCell ref="BJ136:BJ137"/>
    <mergeCell ref="BK136:BK137"/>
    <mergeCell ref="BL136:BL137"/>
    <mergeCell ref="BM136:BM137"/>
    <mergeCell ref="BN136:BN137"/>
    <mergeCell ref="AZ136:AZ137"/>
    <mergeCell ref="BA136:BA137"/>
    <mergeCell ref="BB136:BB137"/>
    <mergeCell ref="BC136:BC137"/>
    <mergeCell ref="BG136:BG137"/>
    <mergeCell ref="BH136:BH137"/>
    <mergeCell ref="AP136:AP137"/>
    <mergeCell ref="AQ136:AQ137"/>
    <mergeCell ref="AV136:AV137"/>
    <mergeCell ref="AW136:AW137"/>
    <mergeCell ref="AX136:AX137"/>
    <mergeCell ref="AY136:AY137"/>
    <mergeCell ref="H154:H155"/>
    <mergeCell ref="I154:I155"/>
    <mergeCell ref="B154:B155"/>
    <mergeCell ref="C154:C155"/>
    <mergeCell ref="D154:D155"/>
    <mergeCell ref="E154:E155"/>
    <mergeCell ref="F154:F155"/>
    <mergeCell ref="G154:G155"/>
    <mergeCell ref="H150:H151"/>
    <mergeCell ref="I150:I151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B150:B151"/>
    <mergeCell ref="C150:C151"/>
    <mergeCell ref="D150:D151"/>
    <mergeCell ref="E150:E151"/>
    <mergeCell ref="F150:F151"/>
    <mergeCell ref="G150:G151"/>
  </mergeCells>
  <phoneticPr fontId="2"/>
  <conditionalFormatting sqref="C15:I18">
    <cfRule type="containsText" dxfId="1017" priority="397" operator="containsText" text="休">
      <formula>NOT(ISERROR(SEARCH("休",C15)))</formula>
    </cfRule>
    <cfRule type="containsText" dxfId="1016" priority="409" operator="containsText" text="雨">
      <formula>NOT(ISERROR(SEARCH("雨",C15)))</formula>
    </cfRule>
  </conditionalFormatting>
  <conditionalFormatting sqref="C12:I12 C29:I29 C46:I46 C63:I63 C80:I80">
    <cfRule type="containsText" dxfId="1015" priority="399" operator="containsText" text="土,日">
      <formula>NOT(ISERROR(SEARCH("土,日",C12)))</formula>
    </cfRule>
  </conditionalFormatting>
  <conditionalFormatting sqref="H12">
    <cfRule type="containsText" dxfId="1014" priority="398" operator="containsText" text="土">
      <formula>NOT(ISERROR(SEARCH("土",H12)))</formula>
    </cfRule>
  </conditionalFormatting>
  <conditionalFormatting sqref="H152:I155">
    <cfRule type="containsText" dxfId="1013" priority="371" operator="containsText" text="休">
      <formula>NOT(ISERROR(SEARCH("休",H152)))</formula>
    </cfRule>
  </conditionalFormatting>
  <conditionalFormatting sqref="C97:I97">
    <cfRule type="containsText" dxfId="1012" priority="395" operator="containsText" text="土,日">
      <formula>NOT(ISERROR(SEARCH("土,日",C97)))</formula>
    </cfRule>
  </conditionalFormatting>
  <conditionalFormatting sqref="C100:I103">
    <cfRule type="containsText" dxfId="1011" priority="394" operator="containsText" text="休">
      <formula>NOT(ISERROR(SEARCH("休",C100)))</formula>
    </cfRule>
    <cfRule type="containsText" dxfId="1010" priority="396" operator="containsText" text="雨">
      <formula>NOT(ISERROR(SEARCH("雨",C100)))</formula>
    </cfRule>
  </conditionalFormatting>
  <conditionalFormatting sqref="N32:T35">
    <cfRule type="containsText" dxfId="1009" priority="392" operator="containsText" text="休">
      <formula>NOT(ISERROR(SEARCH("休",N32)))</formula>
    </cfRule>
    <cfRule type="containsText" dxfId="1008" priority="393" operator="containsText" text="雨">
      <formula>NOT(ISERROR(SEARCH("雨",N32)))</formula>
    </cfRule>
  </conditionalFormatting>
  <conditionalFormatting sqref="N49:T52">
    <cfRule type="containsText" dxfId="1007" priority="390" operator="containsText" text="休">
      <formula>NOT(ISERROR(SEARCH("休",N49)))</formula>
    </cfRule>
    <cfRule type="containsText" dxfId="1006" priority="391" operator="containsText" text="雨">
      <formula>NOT(ISERROR(SEARCH("雨",N49)))</formula>
    </cfRule>
  </conditionalFormatting>
  <conditionalFormatting sqref="N66:T69 N74:T74 N70:R73 T70:T73">
    <cfRule type="containsText" dxfId="1005" priority="389" operator="containsText" text="雨">
      <formula>NOT(ISERROR(SEARCH("雨",N66)))</formula>
    </cfRule>
  </conditionalFormatting>
  <conditionalFormatting sqref="S66:T69 S74:T74 T70:T73">
    <cfRule type="containsText" dxfId="1004" priority="388" operator="containsText" text="休">
      <formula>NOT(ISERROR(SEARCH("休",S66)))</formula>
    </cfRule>
  </conditionalFormatting>
  <conditionalFormatting sqref="S83:T86 S91:T91 T87:T90">
    <cfRule type="containsText" dxfId="1003" priority="385" operator="containsText" text="休">
      <formula>NOT(ISERROR(SEARCH("休",S83)))</formula>
    </cfRule>
  </conditionalFormatting>
  <conditionalFormatting sqref="N100:T103">
    <cfRule type="containsText" dxfId="1002" priority="383" operator="containsText" text="休">
      <formula>NOT(ISERROR(SEARCH("休",N100)))</formula>
    </cfRule>
    <cfRule type="containsText" dxfId="1001" priority="384" operator="containsText" text="雨">
      <formula>NOT(ISERROR(SEARCH("雨",N100)))</formula>
    </cfRule>
  </conditionalFormatting>
  <conditionalFormatting sqref="Z32:AF35">
    <cfRule type="containsText" dxfId="1000" priority="381" operator="containsText" text="休">
      <formula>NOT(ISERROR(SEARCH("休",Z32)))</formula>
    </cfRule>
    <cfRule type="containsText" dxfId="999" priority="382" operator="containsText" text="雨">
      <formula>NOT(ISERROR(SEARCH("雨",Z32)))</formula>
    </cfRule>
  </conditionalFormatting>
  <conditionalFormatting sqref="C117:I120">
    <cfRule type="containsText" dxfId="998" priority="378" operator="containsText" text="休">
      <formula>NOT(ISERROR(SEARCH("休",C117)))</formula>
    </cfRule>
    <cfRule type="containsText" dxfId="997" priority="380" operator="containsText" text="雨">
      <formula>NOT(ISERROR(SEARCH("雨",C117)))</formula>
    </cfRule>
  </conditionalFormatting>
  <conditionalFormatting sqref="C114:I114">
    <cfRule type="containsText" dxfId="996" priority="379" operator="containsText" text="土,日">
      <formula>NOT(ISERROR(SEARCH("土,日",C114)))</formula>
    </cfRule>
  </conditionalFormatting>
  <conditionalFormatting sqref="C131:I131">
    <cfRule type="containsText" dxfId="995" priority="376" operator="containsText" text="土,日">
      <formula>NOT(ISERROR(SEARCH("土,日",C131)))</formula>
    </cfRule>
  </conditionalFormatting>
  <conditionalFormatting sqref="C134:I137">
    <cfRule type="containsText" dxfId="994" priority="375" operator="containsText" text="休">
      <formula>NOT(ISERROR(SEARCH("休",C134)))</formula>
    </cfRule>
    <cfRule type="containsText" dxfId="993" priority="377" operator="containsText" text="休">
      <formula>NOT(ISERROR(SEARCH("休",C134)))</formula>
    </cfRule>
  </conditionalFormatting>
  <conditionalFormatting sqref="C152:I155">
    <cfRule type="containsText" dxfId="992" priority="373" operator="containsText" text="休">
      <formula>NOT(ISERROR(SEARCH("休",C152)))</formula>
    </cfRule>
    <cfRule type="containsText" dxfId="991" priority="374" operator="containsText" text="休">
      <formula>NOT(ISERROR(SEARCH("休",C152)))</formula>
    </cfRule>
  </conditionalFormatting>
  <conditionalFormatting sqref="C149:I149">
    <cfRule type="containsText" dxfId="990" priority="372" operator="containsText" text="土,日">
      <formula>NOT(ISERROR(SEARCH("土,日",C149)))</formula>
    </cfRule>
  </conditionalFormatting>
  <conditionalFormatting sqref="S117:T120 S125:T125 T121:T124">
    <cfRule type="containsText" dxfId="989" priority="368" operator="containsText" text="休">
      <formula>NOT(ISERROR(SEARCH("休",S117)))</formula>
    </cfRule>
  </conditionalFormatting>
  <conditionalFormatting sqref="S134:T137 S142:T142 T138:T141">
    <cfRule type="containsText" dxfId="988" priority="365" operator="containsText" text="休">
      <formula>NOT(ISERROR(SEARCH("休",S134)))</formula>
    </cfRule>
  </conditionalFormatting>
  <conditionalFormatting sqref="AE15:AF18 AE23:AF23 AF19:AF22">
    <cfRule type="containsText" dxfId="987" priority="362" operator="containsText" text="休">
      <formula>NOT(ISERROR(SEARCH("休",AE15)))</formula>
    </cfRule>
  </conditionalFormatting>
  <conditionalFormatting sqref="Z49:AF52">
    <cfRule type="containsText" dxfId="986" priority="360" operator="containsText" text="休">
      <formula>NOT(ISERROR(SEARCH("休",Z49)))</formula>
    </cfRule>
    <cfRule type="containsText" dxfId="985" priority="361" operator="containsText" text="雨">
      <formula>NOT(ISERROR(SEARCH("雨",Z49)))</formula>
    </cfRule>
  </conditionalFormatting>
  <conditionalFormatting sqref="Z66:AF69">
    <cfRule type="containsText" dxfId="984" priority="358" operator="containsText" text="休">
      <formula>NOT(ISERROR(SEARCH("休",Z66)))</formula>
    </cfRule>
    <cfRule type="containsText" dxfId="983" priority="359" operator="containsText" text="雨">
      <formula>NOT(ISERROR(SEARCH("雨",Z66)))</formula>
    </cfRule>
  </conditionalFormatting>
  <conditionalFormatting sqref="Z83:AF86">
    <cfRule type="containsText" dxfId="982" priority="356" operator="containsText" text="休">
      <formula>NOT(ISERROR(SEARCH("休",Z83)))</formula>
    </cfRule>
    <cfRule type="containsText" dxfId="981" priority="357" operator="containsText" text="雨">
      <formula>NOT(ISERROR(SEARCH("雨",Z83)))</formula>
    </cfRule>
  </conditionalFormatting>
  <conditionalFormatting sqref="Z100:AF103">
    <cfRule type="containsText" dxfId="980" priority="354" operator="containsText" text="休">
      <formula>NOT(ISERROR(SEARCH("休",Z100)))</formula>
    </cfRule>
    <cfRule type="containsText" dxfId="979" priority="355" operator="containsText" text="雨">
      <formula>NOT(ISERROR(SEARCH("雨",Z100)))</formula>
    </cfRule>
  </conditionalFormatting>
  <conditionalFormatting sqref="Z117:AF120">
    <cfRule type="containsText" dxfId="978" priority="352" operator="containsText" text="休">
      <formula>NOT(ISERROR(SEARCH("休",Z117)))</formula>
    </cfRule>
    <cfRule type="containsText" dxfId="977" priority="353" operator="containsText" text="雨">
      <formula>NOT(ISERROR(SEARCH("雨",Z117)))</formula>
    </cfRule>
  </conditionalFormatting>
  <conditionalFormatting sqref="Z134:AF137">
    <cfRule type="containsText" dxfId="976" priority="351" operator="containsText" text="雨">
      <formula>NOT(ISERROR(SEARCH("雨",Z134)))</formula>
    </cfRule>
  </conditionalFormatting>
  <conditionalFormatting sqref="Z134:AF135">
    <cfRule type="containsText" dxfId="975" priority="350" operator="containsText" text="休">
      <formula>NOT(ISERROR(SEARCH("休",Z134)))</formula>
    </cfRule>
  </conditionalFormatting>
  <conditionalFormatting sqref="AK15:AQ18">
    <cfRule type="containsText" dxfId="974" priority="348" operator="containsText" text="休">
      <formula>NOT(ISERROR(SEARCH("休",AK15)))</formula>
    </cfRule>
    <cfRule type="containsText" dxfId="973" priority="349" operator="containsText" text="雨">
      <formula>NOT(ISERROR(SEARCH("雨",AK15)))</formula>
    </cfRule>
  </conditionalFormatting>
  <conditionalFormatting sqref="AK32:AQ35">
    <cfRule type="containsText" dxfId="972" priority="346" operator="containsText" text="休">
      <formula>NOT(ISERROR(SEARCH("休",AK32)))</formula>
    </cfRule>
    <cfRule type="containsText" dxfId="971" priority="347" operator="containsText" text="雨">
      <formula>NOT(ISERROR(SEARCH("雨",AK32)))</formula>
    </cfRule>
  </conditionalFormatting>
  <conditionalFormatting sqref="AK49:AQ52">
    <cfRule type="containsText" dxfId="970" priority="344" operator="containsText" text="休">
      <formula>NOT(ISERROR(SEARCH("休",AK49)))</formula>
    </cfRule>
    <cfRule type="containsText" dxfId="969" priority="345" operator="containsText" text="雨">
      <formula>NOT(ISERROR(SEARCH("雨",AK49)))</formula>
    </cfRule>
  </conditionalFormatting>
  <conditionalFormatting sqref="AK66:AQ69">
    <cfRule type="containsText" dxfId="968" priority="342" operator="containsText" text="休">
      <formula>NOT(ISERROR(SEARCH("休",AK66)))</formula>
    </cfRule>
    <cfRule type="containsText" dxfId="967" priority="343" operator="containsText" text="雨">
      <formula>NOT(ISERROR(SEARCH("雨",AK66)))</formula>
    </cfRule>
  </conditionalFormatting>
  <conditionalFormatting sqref="AK83:AQ86">
    <cfRule type="containsText" dxfId="966" priority="340" operator="containsText" text="休">
      <formula>NOT(ISERROR(SEARCH("休",AK83)))</formula>
    </cfRule>
    <cfRule type="containsText" dxfId="965" priority="341" operator="containsText" text="雨">
      <formula>NOT(ISERROR(SEARCH("雨",AK83)))</formula>
    </cfRule>
  </conditionalFormatting>
  <conditionalFormatting sqref="AK100:AQ103">
    <cfRule type="containsText" dxfId="964" priority="338" operator="containsText" text="休">
      <formula>NOT(ISERROR(SEARCH("休",AK100)))</formula>
    </cfRule>
    <cfRule type="containsText" dxfId="963" priority="339" operator="containsText" text="雨">
      <formula>NOT(ISERROR(SEARCH("雨",AK100)))</formula>
    </cfRule>
  </conditionalFormatting>
  <conditionalFormatting sqref="AK117:AQ120">
    <cfRule type="containsText" dxfId="962" priority="336" operator="containsText" text="休">
      <formula>NOT(ISERROR(SEARCH("休",AK117)))</formula>
    </cfRule>
    <cfRule type="containsText" dxfId="961" priority="337" operator="containsText" text="雨">
      <formula>NOT(ISERROR(SEARCH("雨",AK117)))</formula>
    </cfRule>
  </conditionalFormatting>
  <conditionalFormatting sqref="AK134:AQ137">
    <cfRule type="containsText" dxfId="960" priority="334" operator="containsText" text="休">
      <formula>NOT(ISERROR(SEARCH("休",AK134)))</formula>
    </cfRule>
    <cfRule type="containsText" dxfId="959" priority="335" operator="containsText" text="雨">
      <formula>NOT(ISERROR(SEARCH("雨",AK134)))</formula>
    </cfRule>
  </conditionalFormatting>
  <conditionalFormatting sqref="AW15:BC18">
    <cfRule type="containsText" dxfId="958" priority="332" operator="containsText" text="休">
      <formula>NOT(ISERROR(SEARCH("休",AW15)))</formula>
    </cfRule>
    <cfRule type="containsText" dxfId="957" priority="333" operator="containsText" text="雨">
      <formula>NOT(ISERROR(SEARCH("雨",AW15)))</formula>
    </cfRule>
  </conditionalFormatting>
  <conditionalFormatting sqref="AW32:BC35">
    <cfRule type="containsText" dxfId="956" priority="330" operator="containsText" text="休">
      <formula>NOT(ISERROR(SEARCH("休",AW32)))</formula>
    </cfRule>
    <cfRule type="containsText" dxfId="955" priority="331" operator="containsText" text="雨">
      <formula>NOT(ISERROR(SEARCH("雨",AW32)))</formula>
    </cfRule>
  </conditionalFormatting>
  <conditionalFormatting sqref="AW49:BC52">
    <cfRule type="containsText" dxfId="954" priority="328" operator="containsText" text="休">
      <formula>NOT(ISERROR(SEARCH("休",AW49)))</formula>
    </cfRule>
    <cfRule type="containsText" dxfId="953" priority="329" operator="containsText" text="雨">
      <formula>NOT(ISERROR(SEARCH("雨",AW49)))</formula>
    </cfRule>
  </conditionalFormatting>
  <conditionalFormatting sqref="BB66:BC69 BB74:BC74 BC70:BC73">
    <cfRule type="containsText" dxfId="952" priority="325" operator="containsText" text="休">
      <formula>NOT(ISERROR(SEARCH("休",BB66)))</formula>
    </cfRule>
  </conditionalFormatting>
  <conditionalFormatting sqref="BB83:BC86 BB91:BC91 BC87:BC90">
    <cfRule type="containsText" dxfId="951" priority="322" operator="containsText" text="休">
      <formula>NOT(ISERROR(SEARCH("休",BB83)))</formula>
    </cfRule>
  </conditionalFormatting>
  <conditionalFormatting sqref="BB100:BC103 BB108:BC108 BC104:BC107">
    <cfRule type="containsText" dxfId="950" priority="319" operator="containsText" text="休">
      <formula>NOT(ISERROR(SEARCH("休",BB100)))</formula>
    </cfRule>
  </conditionalFormatting>
  <conditionalFormatting sqref="BB117:BC120 BB125:BC125 BC121:BC124">
    <cfRule type="containsText" dxfId="949" priority="316" operator="containsText" text="休">
      <formula>NOT(ISERROR(SEARCH("休",BB117)))</formula>
    </cfRule>
  </conditionalFormatting>
  <conditionalFormatting sqref="BB134:BC137 BB142:BC142 BC138:BC141">
    <cfRule type="containsText" dxfId="948" priority="313" operator="containsText" text="休">
      <formula>NOT(ISERROR(SEARCH("休",BB134)))</formula>
    </cfRule>
  </conditionalFormatting>
  <conditionalFormatting sqref="BH15:BN18">
    <cfRule type="containsText" dxfId="947" priority="311" operator="containsText" text="休">
      <formula>NOT(ISERROR(SEARCH("休",BH15)))</formula>
    </cfRule>
    <cfRule type="containsText" dxfId="946" priority="312" operator="containsText" text="雨">
      <formula>NOT(ISERROR(SEARCH("雨",BH15)))</formula>
    </cfRule>
  </conditionalFormatting>
  <conditionalFormatting sqref="BM32:BN35 BM40:BN40 BN36:BN39">
    <cfRule type="containsText" dxfId="945" priority="308" operator="containsText" text="休">
      <formula>NOT(ISERROR(SEARCH("休",BM32)))</formula>
    </cfRule>
  </conditionalFormatting>
  <conditionalFormatting sqref="BM49:BN52 BM57:BN57 BN53:BN56">
    <cfRule type="containsText" dxfId="944" priority="305" operator="containsText" text="休">
      <formula>NOT(ISERROR(SEARCH("休",BM49)))</formula>
    </cfRule>
  </conditionalFormatting>
  <conditionalFormatting sqref="BM66:BN69 BM74:BN74 BN70:BN73">
    <cfRule type="containsText" dxfId="943" priority="302" operator="containsText" text="休">
      <formula>NOT(ISERROR(SEARCH("休",BM66)))</formula>
    </cfRule>
  </conditionalFormatting>
  <conditionalFormatting sqref="BH83:BN86">
    <cfRule type="containsText" dxfId="942" priority="300" operator="containsText" text="休">
      <formula>NOT(ISERROR(SEARCH("休",BH83)))</formula>
    </cfRule>
    <cfRule type="containsText" dxfId="941" priority="301" operator="containsText" text="雨">
      <formula>NOT(ISERROR(SEARCH("雨",BH83)))</formula>
    </cfRule>
  </conditionalFormatting>
  <conditionalFormatting sqref="BH100:BN103">
    <cfRule type="containsText" dxfId="940" priority="298" operator="containsText" text="休">
      <formula>NOT(ISERROR(SEARCH("休",BH100)))</formula>
    </cfRule>
    <cfRule type="containsText" dxfId="939" priority="299" operator="containsText" text="雨">
      <formula>NOT(ISERROR(SEARCH("雨",BH100)))</formula>
    </cfRule>
  </conditionalFormatting>
  <conditionalFormatting sqref="BH117:BN120">
    <cfRule type="containsText" dxfId="938" priority="296" operator="containsText" text="休">
      <formula>NOT(ISERROR(SEARCH("休",BH117)))</formula>
    </cfRule>
    <cfRule type="containsText" dxfId="937" priority="297" operator="containsText" text="雨">
      <formula>NOT(ISERROR(SEARCH("雨",BH117)))</formula>
    </cfRule>
  </conditionalFormatting>
  <conditionalFormatting sqref="BM134:BN137 BM142:BN142 BN138:BN141">
    <cfRule type="containsText" dxfId="936" priority="293" operator="containsText" text="休">
      <formula>NOT(ISERROR(SEARCH("休",BM134)))</formula>
    </cfRule>
  </conditionalFormatting>
  <conditionalFormatting sqref="H12 H29 H46 H63 H80 H97 H114 H131 S131 S114 S97 S80 S63 S46 S29 S12">
    <cfRule type="containsText" dxfId="935" priority="292" operator="containsText" text="土">
      <formula>NOT(ISERROR(SEARCH("土",H12)))</formula>
    </cfRule>
  </conditionalFormatting>
  <conditionalFormatting sqref="I12 I29 I46 I63 I80 I97 I114 I131 T131 T114 T97 T80 T63 T46 T29 T12">
    <cfRule type="containsText" dxfId="934" priority="291" operator="containsText" text="日">
      <formula>NOT(ISERROR(SEARCH("日",I12)))</formula>
    </cfRule>
  </conditionalFormatting>
  <conditionalFormatting sqref="H11">
    <cfRule type="expression" dxfId="933" priority="290">
      <formula>AND(WEEKDAY(H9,2)=6, OR(INT((DAY(H9)-1)/7)+1=2, INT((DAY(H9)-1)/7)+1=4))</formula>
    </cfRule>
  </conditionalFormatting>
  <conditionalFormatting sqref="H28">
    <cfRule type="expression" dxfId="932" priority="289">
      <formula>AND(WEEKDAY(H26,2)=6, OR(INT((DAY(H26)-1)/7)+1=2, INT((DAY(H26)-1)/7)+1=4))</formula>
    </cfRule>
  </conditionalFormatting>
  <conditionalFormatting sqref="H45">
    <cfRule type="expression" dxfId="931" priority="288">
      <formula>AND(WEEKDAY(H43,2)=6, OR(INT((DAY(H43)-1)/7)+1=2, INT((DAY(H43)-1)/7)+1=4))</formula>
    </cfRule>
  </conditionalFormatting>
  <conditionalFormatting sqref="H62">
    <cfRule type="expression" dxfId="930" priority="285">
      <formula>AND(WEEKDAY(H60,2)=6, OR(INT((DAY(H60)-1)/7)+1=2, INT((DAY(H60)-1)/7)+1=4))</formula>
    </cfRule>
    <cfRule type="expression" dxfId="929" priority="287">
      <formula>AND(WEEKDAY(H60,2)=6, OR(INT((DAY(H60)-1)/7)+1=2, INT((DAY(H60)-1)/7)+1=4))</formula>
    </cfRule>
  </conditionalFormatting>
  <conditionalFormatting sqref="H79">
    <cfRule type="expression" dxfId="928" priority="284">
      <formula>AND(WEEKDAY(H77,2)=6, OR(INT((DAY(H77)-1)/7)+1=2, INT((DAY(H77)-1)/7)+1=4))</formula>
    </cfRule>
    <cfRule type="expression" dxfId="927" priority="286">
      <formula>AND(WEEKDAY(H77,2)=6, OR(INT((DAY(H77)-1)/7)+1=2, INT((DAY(H77)-1)/7)+1=4))</formula>
    </cfRule>
  </conditionalFormatting>
  <conditionalFormatting sqref="H96">
    <cfRule type="expression" dxfId="926" priority="283">
      <formula>AND(WEEKDAY(H94,2)=6, OR(INT((DAY(H94)-1)/7)+1=2, INT((DAY(H94)-1)/7)+1=4))</formula>
    </cfRule>
  </conditionalFormatting>
  <conditionalFormatting sqref="H113">
    <cfRule type="expression" dxfId="925" priority="282">
      <formula>AND(WEEKDAY(H111,2)=6, OR(INT((DAY(H111)-1)/7)+1=2, INT((DAY(H111)-1)/7)+1=4))</formula>
    </cfRule>
  </conditionalFormatting>
  <conditionalFormatting sqref="H130">
    <cfRule type="expression" dxfId="924" priority="281">
      <formula>AND(WEEKDAY(H128,2)=6, OR(INT((DAY(H128)-1)/7)+1=2, INT((DAY(H128)-1)/7)+1=4))</formula>
    </cfRule>
  </conditionalFormatting>
  <conditionalFormatting sqref="S11">
    <cfRule type="expression" dxfId="923" priority="280">
      <formula>AND(WEEKDAY(S9,2)=6, OR(INT((DAY(S9)-1)/7)+1=2, INT((DAY(S9)-1)/7)+1=4))</formula>
    </cfRule>
  </conditionalFormatting>
  <conditionalFormatting sqref="S28">
    <cfRule type="expression" dxfId="922" priority="279">
      <formula>AND(WEEKDAY(S26,2)=6, OR(INT((DAY(S26)-1)/7)+1=2, INT((DAY(S26)-1)/7)+1=4))</formula>
    </cfRule>
  </conditionalFormatting>
  <conditionalFormatting sqref="S45">
    <cfRule type="expression" dxfId="921" priority="278">
      <formula>AND(WEEKDAY(S43,2)=6, OR(INT((DAY(S43)-1)/7)+1=2, INT((DAY(S43)-1)/7)+1=4))</formula>
    </cfRule>
  </conditionalFormatting>
  <conditionalFormatting sqref="S62">
    <cfRule type="expression" dxfId="920" priority="277">
      <formula>AND(WEEKDAY(S60,2)=6, OR(INT((DAY(S60)-1)/7)+1=2, INT((DAY(S60)-1)/7)+1=4))</formula>
    </cfRule>
  </conditionalFormatting>
  <conditionalFormatting sqref="S79">
    <cfRule type="expression" dxfId="919" priority="276">
      <formula>AND(WEEKDAY(S77,2)=6, OR(INT((DAY(S77)-1)/7)+1=2, INT((DAY(S77)-1)/7)+1=4))</formula>
    </cfRule>
  </conditionalFormatting>
  <conditionalFormatting sqref="S96">
    <cfRule type="expression" dxfId="918" priority="274">
      <formula>AND(WEEKDAY(S94,2)=6, OR(INT((DAY(S94)-1)/7)+1=2, INT((DAY(S94)-1)/7)+1=4))</formula>
    </cfRule>
    <cfRule type="expression" dxfId="917" priority="275">
      <formula>AND(WEEKDAY(S94,2)=6, OR(INT((DAY(S94)-1)/7)+1=2, INT((DAY(S94)-1)/7)+1=4))</formula>
    </cfRule>
  </conditionalFormatting>
  <conditionalFormatting sqref="S113">
    <cfRule type="expression" dxfId="916" priority="273">
      <formula>AND(WEEKDAY(S111,2)=6, OR(INT((DAY(S111)-1)/7)+1=2, INT((DAY(S111)-1)/7)+1=4))</formula>
    </cfRule>
  </conditionalFormatting>
  <conditionalFormatting sqref="S130">
    <cfRule type="expression" dxfId="915" priority="272">
      <formula>AND(WEEKDAY(S128,2)=6, OR(INT((DAY(S128)-1)/7)+1=2, INT((DAY(S128)-1)/7)+1=4))</formula>
    </cfRule>
  </conditionalFormatting>
  <conditionalFormatting sqref="AE11">
    <cfRule type="expression" dxfId="914" priority="271">
      <formula>AND(WEEKDAY(AE9,2)=6, OR(INT((DAY(AE9)-1)/7)+1=2, INT((DAY(AE9)-1)/7)+1=4))</formula>
    </cfRule>
  </conditionalFormatting>
  <conditionalFormatting sqref="AE28">
    <cfRule type="expression" dxfId="913" priority="270">
      <formula>AND(WEEKDAY(AE26,2)=6, OR(INT((DAY(AE26)-1)/7)+1=2, INT((DAY(AE26)-1)/7)+1=4))</formula>
    </cfRule>
  </conditionalFormatting>
  <conditionalFormatting sqref="AE45">
    <cfRule type="expression" dxfId="912" priority="269">
      <formula>AND(WEEKDAY(AE43,2)=6, OR(INT((DAY(AE43)-1)/7)+1=2, INT((DAY(AE43)-1)/7)+1=4))</formula>
    </cfRule>
  </conditionalFormatting>
  <conditionalFormatting sqref="AE62">
    <cfRule type="expression" dxfId="911" priority="267">
      <formula>AND(WEEKDAY(AE60,2)=6, OR(INT((DAY(AE60)-1)/7)+1=2, INT((DAY(AE60)-1)/7)+1=4))</formula>
    </cfRule>
    <cfRule type="expression" dxfId="910" priority="268">
      <formula>AND(WEEKDAY(AE60,2)=6, OR(INT((DAY(AE60)-1)/7)+1=2, INT((DAY(AE60)-1)/7)+1=4))</formula>
    </cfRule>
  </conditionalFormatting>
  <conditionalFormatting sqref="AE79">
    <cfRule type="expression" dxfId="909" priority="266">
      <formula>AND(WEEKDAY(AE77,2)=6, OR(INT((DAY(AE77)-1)/7)+1=2, INT((DAY(AE77)-1)/7)+1=4))</formula>
    </cfRule>
  </conditionalFormatting>
  <conditionalFormatting sqref="AE96">
    <cfRule type="expression" dxfId="908" priority="265">
      <formula>AND(WEEKDAY(AE94,2)=6, OR(INT((DAY(AE94)-1)/7)+1=2, INT((DAY(AE94)-1)/7)+1=4))</formula>
    </cfRule>
  </conditionalFormatting>
  <conditionalFormatting sqref="AE113">
    <cfRule type="expression" dxfId="907" priority="264">
      <formula>AND(WEEKDAY(AE111,2)=6, OR(INT((DAY(AE111)-1)/7)+1=2, INT((DAY(AE111)-1)/7)+1=4))</formula>
    </cfRule>
  </conditionalFormatting>
  <conditionalFormatting sqref="AE130">
    <cfRule type="expression" dxfId="906" priority="263">
      <formula>AND(WEEKDAY(AE128,2)=6, OR(INT((DAY(AE128)-1)/7)+1=2, INT((DAY(AE128)-1)/7)+1=4))</formula>
    </cfRule>
  </conditionalFormatting>
  <conditionalFormatting sqref="AP11">
    <cfRule type="expression" dxfId="905" priority="262">
      <formula>AND(WEEKDAY(AP9,2)=6, OR(INT((DAY(AP9)-1)/7)+1=2, INT((DAY(AP9)-1)/7)+1=4))</formula>
    </cfRule>
  </conditionalFormatting>
  <conditionalFormatting sqref="AP28">
    <cfRule type="expression" dxfId="904" priority="261">
      <formula>AND(WEEKDAY(AP26,2)=6, OR(INT((DAY(AP26)-1)/7)+1=2, INT((DAY(AP26)-1)/7)+1=4))</formula>
    </cfRule>
  </conditionalFormatting>
  <conditionalFormatting sqref="AP45">
    <cfRule type="expression" dxfId="903" priority="260">
      <formula>AND(WEEKDAY(AP43,2)=6, OR(INT((DAY(AP43)-1)/7)+1=2, INT((DAY(AP43)-1)/7)+1=4))</formula>
    </cfRule>
  </conditionalFormatting>
  <conditionalFormatting sqref="AP62">
    <cfRule type="expression" dxfId="902" priority="259">
      <formula>AND(WEEKDAY(AP60,2)=6, OR(INT((DAY(AP60)-1)/7)+1=2, INT((DAY(AP60)-1)/7)+1=4))</formula>
    </cfRule>
  </conditionalFormatting>
  <conditionalFormatting sqref="AP79">
    <cfRule type="expression" dxfId="901" priority="258">
      <formula>AND(WEEKDAY(AP77,2)=6, OR(INT((DAY(AP77)-1)/7)+1=2, INT((DAY(AP77)-1)/7)+1=4))</formula>
    </cfRule>
  </conditionalFormatting>
  <conditionalFormatting sqref="AP96">
    <cfRule type="expression" dxfId="900" priority="257">
      <formula>AND(WEEKDAY(AP94,2)=6, OR(INT((DAY(AP94)-1)/7)+1=2, INT((DAY(AP94)-1)/7)+1=4))</formula>
    </cfRule>
  </conditionalFormatting>
  <conditionalFormatting sqref="AP113">
    <cfRule type="expression" dxfId="899" priority="256">
      <formula>AND(WEEKDAY(AP111,2)=6, OR(INT((DAY(AP111)-1)/7)+1=2, INT((DAY(AP111)-1)/7)+1=4))</formula>
    </cfRule>
  </conditionalFormatting>
  <conditionalFormatting sqref="AP130">
    <cfRule type="expression" dxfId="898" priority="255">
      <formula>AND(WEEKDAY(AP128,2)=6, OR(INT((DAY(AP128)-1)/7)+1=2, INT((DAY(AP128)-1)/7)+1=4))</formula>
    </cfRule>
  </conditionalFormatting>
  <conditionalFormatting sqref="BB11">
    <cfRule type="expression" dxfId="897" priority="254">
      <formula>AND(WEEKDAY(BB9,2)=6, OR(INT((DAY(BB9)-1)/7)+1=2, INT((DAY(BB9)-1)/7)+1=4))</formula>
    </cfRule>
  </conditionalFormatting>
  <conditionalFormatting sqref="BB28">
    <cfRule type="expression" dxfId="896" priority="253">
      <formula>AND(WEEKDAY(BB26,2)=6, OR(INT((DAY(BB26)-1)/7)+1=2, INT((DAY(BB26)-1)/7)+1=4))</formula>
    </cfRule>
  </conditionalFormatting>
  <conditionalFormatting sqref="BB45">
    <cfRule type="expression" dxfId="895" priority="252">
      <formula>AND(WEEKDAY(BB43,2)=6, OR(INT((DAY(BB43)-1)/7)+1=2, INT((DAY(BB43)-1)/7)+1=4))</formula>
    </cfRule>
  </conditionalFormatting>
  <conditionalFormatting sqref="BB62">
    <cfRule type="expression" dxfId="894" priority="251">
      <formula>AND(WEEKDAY(BB60,2)=6, OR(INT((DAY(BB60)-1)/7)+1=2, INT((DAY(BB60)-1)/7)+1=4))</formula>
    </cfRule>
  </conditionalFormatting>
  <conditionalFormatting sqref="BB79">
    <cfRule type="expression" dxfId="893" priority="250">
      <formula>AND(WEEKDAY(BB77,2)=6, OR(INT((DAY(BB77)-1)/7)+1=2, INT((DAY(BB77)-1)/7)+1=4))</formula>
    </cfRule>
  </conditionalFormatting>
  <conditionalFormatting sqref="BB96">
    <cfRule type="expression" dxfId="892" priority="249">
      <formula>AND(WEEKDAY(BB94,2)=6, OR(INT((DAY(BB94)-1)/7)+1=2, INT((DAY(BB94)-1)/7)+1=4))</formula>
    </cfRule>
  </conditionalFormatting>
  <conditionalFormatting sqref="BB113">
    <cfRule type="expression" dxfId="891" priority="248">
      <formula>AND(WEEKDAY(BB111,2)=6, OR(INT((DAY(BB111)-1)/7)+1=2, INT((DAY(BB111)-1)/7)+1=4))</formula>
    </cfRule>
  </conditionalFormatting>
  <conditionalFormatting sqref="BB130">
    <cfRule type="expression" dxfId="890" priority="247">
      <formula>AND(WEEKDAY(BB128,2)=6, OR(INT((DAY(BB128)-1)/7)+1=2, INT((DAY(BB128)-1)/7)+1=4))</formula>
    </cfRule>
  </conditionalFormatting>
  <conditionalFormatting sqref="BM45">
    <cfRule type="expression" dxfId="889" priority="244">
      <formula>AND(WEEKDAY(BM43,2)=6, OR(INT((DAY(BM43)-1)/7)+1=2, INT((DAY(BM43)-1)/7)+1=4))</formula>
    </cfRule>
    <cfRule type="expression" dxfId="888" priority="246">
      <formula>AND(WEEKDAY(BM43,2)=6, OR(INT((DAY(BM43)-1)/7)+1=2, INT((DAY(BM43)-1)/7)+1=4))</formula>
    </cfRule>
  </conditionalFormatting>
  <conditionalFormatting sqref="BM62">
    <cfRule type="expression" dxfId="887" priority="243">
      <formula>AND(WEEKDAY(BM60,2)=6, OR(INT((DAY(BM60)-1)/7)+1=2, INT((DAY(BM60)-1)/7)+1=4))</formula>
    </cfRule>
    <cfRule type="expression" dxfId="886" priority="245">
      <formula>AND(WEEKDAY(BM60,2)=6, OR(INT((DAY(BM60)-1)/7)+1=2, INT((DAY(BM60)-1)/7)+1=4))</formula>
    </cfRule>
  </conditionalFormatting>
  <conditionalFormatting sqref="BM130">
    <cfRule type="expression" dxfId="885" priority="242">
      <formula>AND(WEEKDAY(BM128,2)=6, OR(INT((DAY(BM128)-1)/7)+1=2, INT((DAY(BM128)-1)/7)+1=4))</formula>
    </cfRule>
  </conditionalFormatting>
  <conditionalFormatting sqref="BM11">
    <cfRule type="expression" dxfId="884" priority="241">
      <formula>AND(WEEKDAY(BM9,2)=6, OR(INT((DAY(BM9)-1)/7)+1=2, INT((DAY(BM9)-1)/7)+1=4))</formula>
    </cfRule>
  </conditionalFormatting>
  <conditionalFormatting sqref="BM28">
    <cfRule type="expression" dxfId="883" priority="240">
      <formula>AND(WEEKDAY(BM26,2)=6, OR(INT((DAY(BM26)-1)/7)+1=2, INT((DAY(BM26)-1)/7)+1=4))</formula>
    </cfRule>
  </conditionalFormatting>
  <conditionalFormatting sqref="AE12 AE29 AE46 AE63 AE80 AE97 AE114 AE131 AP131 AP114 AP97 AP80 AP63 AP46 AP29 AP12">
    <cfRule type="containsText" dxfId="882" priority="239" operator="containsText" text="土">
      <formula>NOT(ISERROR(SEARCH("土",AE12)))</formula>
    </cfRule>
  </conditionalFormatting>
  <conditionalFormatting sqref="AF131 AF114 AF97 AF80 AF63 AF46 AQ46 AQ63 AQ80 AQ97 AQ114 AQ131">
    <cfRule type="containsText" dxfId="881" priority="238" operator="containsText" text="日">
      <formula>NOT(ISERROR(SEARCH("日",AF46)))</formula>
    </cfRule>
  </conditionalFormatting>
  <conditionalFormatting sqref="BB131 BB114 BB97 BB80 BB63 BB46 BB29 BB12 BM12 BM29 BM46 BM63 BM80 BM97 BM114 BM131">
    <cfRule type="containsText" dxfId="880" priority="237" operator="containsText" text="土">
      <formula>NOT(ISERROR(SEARCH("土",BB12)))</formula>
    </cfRule>
  </conditionalFormatting>
  <conditionalFormatting sqref="BC12 BC29 BC46 BC63 BC80 BC97 BC114 BC131 BN131 BN114 BN97 BN80 BN63 BN46 BN29 BN12">
    <cfRule type="containsText" dxfId="879" priority="236" operator="containsText" text="日">
      <formula>NOT(ISERROR(SEARCH("日",BC12)))</formula>
    </cfRule>
  </conditionalFormatting>
  <conditionalFormatting sqref="AF12 AF29 AQ12">
    <cfRule type="containsText" dxfId="878" priority="235" operator="containsText" text="日">
      <formula>NOT(ISERROR(SEARCH("日",AF12)))</formula>
    </cfRule>
  </conditionalFormatting>
  <conditionalFormatting sqref="AQ29">
    <cfRule type="containsText" dxfId="877" priority="234" operator="containsText" text="日">
      <formula>NOT(ISERROR(SEARCH("日",AQ29)))</formula>
    </cfRule>
  </conditionalFormatting>
  <conditionalFormatting sqref="H36:H39">
    <cfRule type="containsText" dxfId="876" priority="232" operator="containsText" text="休">
      <formula>NOT(ISERROR(SEARCH("休",H36)))</formula>
    </cfRule>
    <cfRule type="containsText" dxfId="875" priority="233" operator="containsText" text="休">
      <formula>NOT(ISERROR(SEARCH("休",H36)))</formula>
    </cfRule>
  </conditionalFormatting>
  <conditionalFormatting sqref="S19:S22">
    <cfRule type="containsText" dxfId="874" priority="230" operator="containsText" text="休">
      <formula>NOT(ISERROR(SEARCH("休",S19)))</formula>
    </cfRule>
    <cfRule type="containsText" dxfId="873" priority="231" operator="containsText" text="休">
      <formula>NOT(ISERROR(SEARCH("休",S19)))</formula>
    </cfRule>
  </conditionalFormatting>
  <conditionalFormatting sqref="AE19:AE22">
    <cfRule type="containsText" dxfId="872" priority="228" operator="containsText" text="休">
      <formula>NOT(ISERROR(SEARCH("休",AE19)))</formula>
    </cfRule>
    <cfRule type="containsText" dxfId="871" priority="229" operator="containsText" text="休">
      <formula>NOT(ISERROR(SEARCH("休",AE19)))</formula>
    </cfRule>
  </conditionalFormatting>
  <conditionalFormatting sqref="AE19:AE22">
    <cfRule type="containsText" dxfId="870" priority="227" operator="containsText" text="休">
      <formula>NOT(ISERROR(SEARCH("休",AE19)))</formula>
    </cfRule>
  </conditionalFormatting>
  <conditionalFormatting sqref="AE19:AE22">
    <cfRule type="containsText" dxfId="869" priority="225" operator="containsText" text="休">
      <formula>NOT(ISERROR(SEARCH("休",AE19)))</formula>
    </cfRule>
    <cfRule type="containsText" dxfId="868" priority="226" operator="containsText" text="休">
      <formula>NOT(ISERROR(SEARCH("休",AE19)))</formula>
    </cfRule>
  </conditionalFormatting>
  <conditionalFormatting sqref="AP19:AP22">
    <cfRule type="containsText" dxfId="867" priority="223" operator="containsText" text="休">
      <formula>NOT(ISERROR(SEARCH("休",AP19)))</formula>
    </cfRule>
    <cfRule type="containsText" dxfId="866" priority="224" operator="containsText" text="休">
      <formula>NOT(ISERROR(SEARCH("休",AP19)))</formula>
    </cfRule>
  </conditionalFormatting>
  <conditionalFormatting sqref="AP19:AP22">
    <cfRule type="containsText" dxfId="865" priority="222" operator="containsText" text="休">
      <formula>NOT(ISERROR(SEARCH("休",AP19)))</formula>
    </cfRule>
  </conditionalFormatting>
  <conditionalFormatting sqref="AP19:AP22">
    <cfRule type="containsText" dxfId="864" priority="220" operator="containsText" text="休">
      <formula>NOT(ISERROR(SEARCH("休",AP19)))</formula>
    </cfRule>
    <cfRule type="containsText" dxfId="863" priority="221" operator="containsText" text="休">
      <formula>NOT(ISERROR(SEARCH("休",AP19)))</formula>
    </cfRule>
  </conditionalFormatting>
  <conditionalFormatting sqref="BB19:BB22">
    <cfRule type="containsText" dxfId="862" priority="218" operator="containsText" text="休">
      <formula>NOT(ISERROR(SEARCH("休",BB19)))</formula>
    </cfRule>
    <cfRule type="containsText" dxfId="861" priority="219" operator="containsText" text="休">
      <formula>NOT(ISERROR(SEARCH("休",BB19)))</formula>
    </cfRule>
  </conditionalFormatting>
  <conditionalFormatting sqref="BB19:BB22">
    <cfRule type="containsText" dxfId="860" priority="217" operator="containsText" text="休">
      <formula>NOT(ISERROR(SEARCH("休",BB19)))</formula>
    </cfRule>
  </conditionalFormatting>
  <conditionalFormatting sqref="BB19:BB22">
    <cfRule type="containsText" dxfId="859" priority="215" operator="containsText" text="休">
      <formula>NOT(ISERROR(SEARCH("休",BB19)))</formula>
    </cfRule>
    <cfRule type="containsText" dxfId="858" priority="216" operator="containsText" text="休">
      <formula>NOT(ISERROR(SEARCH("休",BB19)))</formula>
    </cfRule>
  </conditionalFormatting>
  <conditionalFormatting sqref="BM19:BM22">
    <cfRule type="containsText" dxfId="857" priority="213" operator="containsText" text="休">
      <formula>NOT(ISERROR(SEARCH("休",BM19)))</formula>
    </cfRule>
    <cfRule type="containsText" dxfId="856" priority="214" operator="containsText" text="休">
      <formula>NOT(ISERROR(SEARCH("休",BM19)))</formula>
    </cfRule>
  </conditionalFormatting>
  <conditionalFormatting sqref="BM19:BM22">
    <cfRule type="containsText" dxfId="855" priority="212" operator="containsText" text="休">
      <formula>NOT(ISERROR(SEARCH("休",BM19)))</formula>
    </cfRule>
  </conditionalFormatting>
  <conditionalFormatting sqref="BM19:BM22">
    <cfRule type="containsText" dxfId="854" priority="210" operator="containsText" text="休">
      <formula>NOT(ISERROR(SEARCH("休",BM19)))</formula>
    </cfRule>
    <cfRule type="containsText" dxfId="853" priority="211" operator="containsText" text="休">
      <formula>NOT(ISERROR(SEARCH("休",BM19)))</formula>
    </cfRule>
  </conditionalFormatting>
  <conditionalFormatting sqref="S36:S39">
    <cfRule type="containsText" dxfId="852" priority="208" operator="containsText" text="休">
      <formula>NOT(ISERROR(SEARCH("休",S36)))</formula>
    </cfRule>
    <cfRule type="containsText" dxfId="851" priority="209" operator="containsText" text="休">
      <formula>NOT(ISERROR(SEARCH("休",S36)))</formula>
    </cfRule>
  </conditionalFormatting>
  <conditionalFormatting sqref="S36:S39">
    <cfRule type="containsText" dxfId="850" priority="207" operator="containsText" text="休">
      <formula>NOT(ISERROR(SEARCH("休",S36)))</formula>
    </cfRule>
  </conditionalFormatting>
  <conditionalFormatting sqref="S36:S39">
    <cfRule type="containsText" dxfId="849" priority="205" operator="containsText" text="休">
      <formula>NOT(ISERROR(SEARCH("休",S36)))</formula>
    </cfRule>
    <cfRule type="containsText" dxfId="848" priority="206" operator="containsText" text="休">
      <formula>NOT(ISERROR(SEARCH("休",S36)))</formula>
    </cfRule>
  </conditionalFormatting>
  <conditionalFormatting sqref="AE36:AE39">
    <cfRule type="containsText" dxfId="847" priority="203" operator="containsText" text="休">
      <formula>NOT(ISERROR(SEARCH("休",AE36)))</formula>
    </cfRule>
    <cfRule type="containsText" dxfId="846" priority="204" operator="containsText" text="休">
      <formula>NOT(ISERROR(SEARCH("休",AE36)))</formula>
    </cfRule>
  </conditionalFormatting>
  <conditionalFormatting sqref="AE36:AE39">
    <cfRule type="containsText" dxfId="845" priority="202" operator="containsText" text="休">
      <formula>NOT(ISERROR(SEARCH("休",AE36)))</formula>
    </cfRule>
  </conditionalFormatting>
  <conditionalFormatting sqref="AE36:AE39">
    <cfRule type="containsText" dxfId="844" priority="200" operator="containsText" text="休">
      <formula>NOT(ISERROR(SEARCH("休",AE36)))</formula>
    </cfRule>
    <cfRule type="containsText" dxfId="843" priority="201" operator="containsText" text="休">
      <formula>NOT(ISERROR(SEARCH("休",AE36)))</formula>
    </cfRule>
  </conditionalFormatting>
  <conditionalFormatting sqref="AP36:AP39">
    <cfRule type="containsText" dxfId="842" priority="198" operator="containsText" text="休">
      <formula>NOT(ISERROR(SEARCH("休",AP36)))</formula>
    </cfRule>
    <cfRule type="containsText" dxfId="841" priority="199" operator="containsText" text="休">
      <formula>NOT(ISERROR(SEARCH("休",AP36)))</formula>
    </cfRule>
  </conditionalFormatting>
  <conditionalFormatting sqref="AP36:AP39">
    <cfRule type="containsText" dxfId="840" priority="197" operator="containsText" text="休">
      <formula>NOT(ISERROR(SEARCH("休",AP36)))</formula>
    </cfRule>
  </conditionalFormatting>
  <conditionalFormatting sqref="AP36:AP39">
    <cfRule type="containsText" dxfId="839" priority="195" operator="containsText" text="休">
      <formula>NOT(ISERROR(SEARCH("休",AP36)))</formula>
    </cfRule>
    <cfRule type="containsText" dxfId="838" priority="196" operator="containsText" text="休">
      <formula>NOT(ISERROR(SEARCH("休",AP36)))</formula>
    </cfRule>
  </conditionalFormatting>
  <conditionalFormatting sqref="BB36:BB39">
    <cfRule type="containsText" dxfId="837" priority="193" operator="containsText" text="休">
      <formula>NOT(ISERROR(SEARCH("休",BB36)))</formula>
    </cfRule>
    <cfRule type="containsText" dxfId="836" priority="194" operator="containsText" text="休">
      <formula>NOT(ISERROR(SEARCH("休",BB36)))</formula>
    </cfRule>
  </conditionalFormatting>
  <conditionalFormatting sqref="BB36:BB39">
    <cfRule type="containsText" dxfId="835" priority="192" operator="containsText" text="休">
      <formula>NOT(ISERROR(SEARCH("休",BB36)))</formula>
    </cfRule>
  </conditionalFormatting>
  <conditionalFormatting sqref="BB36:BB39">
    <cfRule type="containsText" dxfId="834" priority="190" operator="containsText" text="休">
      <formula>NOT(ISERROR(SEARCH("休",BB36)))</formula>
    </cfRule>
    <cfRule type="containsText" dxfId="833" priority="191" operator="containsText" text="休">
      <formula>NOT(ISERROR(SEARCH("休",BB36)))</formula>
    </cfRule>
  </conditionalFormatting>
  <conditionalFormatting sqref="BM36:BM39">
    <cfRule type="containsText" dxfId="832" priority="188" operator="containsText" text="休">
      <formula>NOT(ISERROR(SEARCH("休",BM36)))</formula>
    </cfRule>
    <cfRule type="containsText" dxfId="831" priority="189" operator="containsText" text="休">
      <formula>NOT(ISERROR(SEARCH("休",BM36)))</formula>
    </cfRule>
  </conditionalFormatting>
  <conditionalFormatting sqref="BM36:BM39">
    <cfRule type="containsText" dxfId="830" priority="187" operator="containsText" text="休">
      <formula>NOT(ISERROR(SEARCH("休",BM36)))</formula>
    </cfRule>
  </conditionalFormatting>
  <conditionalFormatting sqref="BM36:BM39">
    <cfRule type="containsText" dxfId="829" priority="185" operator="containsText" text="休">
      <formula>NOT(ISERROR(SEARCH("休",BM36)))</formula>
    </cfRule>
    <cfRule type="containsText" dxfId="828" priority="186" operator="containsText" text="休">
      <formula>NOT(ISERROR(SEARCH("休",BM36)))</formula>
    </cfRule>
  </conditionalFormatting>
  <conditionalFormatting sqref="H53:H56">
    <cfRule type="containsText" dxfId="827" priority="183" operator="containsText" text="休">
      <formula>NOT(ISERROR(SEARCH("休",H53)))</formula>
    </cfRule>
    <cfRule type="containsText" dxfId="826" priority="184" operator="containsText" text="休">
      <formula>NOT(ISERROR(SEARCH("休",H53)))</formula>
    </cfRule>
  </conditionalFormatting>
  <conditionalFormatting sqref="H53:H56">
    <cfRule type="containsText" dxfId="825" priority="182" operator="containsText" text="休">
      <formula>NOT(ISERROR(SEARCH("休",H53)))</formula>
    </cfRule>
  </conditionalFormatting>
  <conditionalFormatting sqref="H53:H56">
    <cfRule type="containsText" dxfId="824" priority="180" operator="containsText" text="休">
      <formula>NOT(ISERROR(SEARCH("休",H53)))</formula>
    </cfRule>
    <cfRule type="containsText" dxfId="823" priority="181" operator="containsText" text="休">
      <formula>NOT(ISERROR(SEARCH("休",H53)))</formula>
    </cfRule>
  </conditionalFormatting>
  <conditionalFormatting sqref="S53:S56">
    <cfRule type="containsText" dxfId="822" priority="178" operator="containsText" text="休">
      <formula>NOT(ISERROR(SEARCH("休",S53)))</formula>
    </cfRule>
    <cfRule type="containsText" dxfId="821" priority="179" operator="containsText" text="休">
      <formula>NOT(ISERROR(SEARCH("休",S53)))</formula>
    </cfRule>
  </conditionalFormatting>
  <conditionalFormatting sqref="S53:S56">
    <cfRule type="containsText" dxfId="820" priority="177" operator="containsText" text="休">
      <formula>NOT(ISERROR(SEARCH("休",S53)))</formula>
    </cfRule>
  </conditionalFormatting>
  <conditionalFormatting sqref="S53:S56">
    <cfRule type="containsText" dxfId="819" priority="175" operator="containsText" text="休">
      <formula>NOT(ISERROR(SEARCH("休",S53)))</formula>
    </cfRule>
    <cfRule type="containsText" dxfId="818" priority="176" operator="containsText" text="休">
      <formula>NOT(ISERROR(SEARCH("休",S53)))</formula>
    </cfRule>
  </conditionalFormatting>
  <conditionalFormatting sqref="AE53:AE56">
    <cfRule type="containsText" dxfId="817" priority="173" operator="containsText" text="休">
      <formula>NOT(ISERROR(SEARCH("休",AE53)))</formula>
    </cfRule>
    <cfRule type="containsText" dxfId="816" priority="174" operator="containsText" text="休">
      <formula>NOT(ISERROR(SEARCH("休",AE53)))</formula>
    </cfRule>
  </conditionalFormatting>
  <conditionalFormatting sqref="AE53:AE56">
    <cfRule type="containsText" dxfId="815" priority="172" operator="containsText" text="休">
      <formula>NOT(ISERROR(SEARCH("休",AE53)))</formula>
    </cfRule>
  </conditionalFormatting>
  <conditionalFormatting sqref="AE53:AE56">
    <cfRule type="containsText" dxfId="814" priority="170" operator="containsText" text="休">
      <formula>NOT(ISERROR(SEARCH("休",AE53)))</formula>
    </cfRule>
    <cfRule type="containsText" dxfId="813" priority="171" operator="containsText" text="休">
      <formula>NOT(ISERROR(SEARCH("休",AE53)))</formula>
    </cfRule>
  </conditionalFormatting>
  <conditionalFormatting sqref="AP53:AP56">
    <cfRule type="containsText" dxfId="812" priority="168" operator="containsText" text="休">
      <formula>NOT(ISERROR(SEARCH("休",AP53)))</formula>
    </cfRule>
    <cfRule type="containsText" dxfId="811" priority="169" operator="containsText" text="休">
      <formula>NOT(ISERROR(SEARCH("休",AP53)))</formula>
    </cfRule>
  </conditionalFormatting>
  <conditionalFormatting sqref="AP53:AP56">
    <cfRule type="containsText" dxfId="810" priority="167" operator="containsText" text="休">
      <formula>NOT(ISERROR(SEARCH("休",AP53)))</formula>
    </cfRule>
  </conditionalFormatting>
  <conditionalFormatting sqref="AP53:AP56">
    <cfRule type="containsText" dxfId="809" priority="165" operator="containsText" text="休">
      <formula>NOT(ISERROR(SEARCH("休",AP53)))</formula>
    </cfRule>
    <cfRule type="containsText" dxfId="808" priority="166" operator="containsText" text="休">
      <formula>NOT(ISERROR(SEARCH("休",AP53)))</formula>
    </cfRule>
  </conditionalFormatting>
  <conditionalFormatting sqref="BB53:BB56">
    <cfRule type="containsText" dxfId="807" priority="163" operator="containsText" text="休">
      <formula>NOT(ISERROR(SEARCH("休",BB53)))</formula>
    </cfRule>
    <cfRule type="containsText" dxfId="806" priority="164" operator="containsText" text="休">
      <formula>NOT(ISERROR(SEARCH("休",BB53)))</formula>
    </cfRule>
  </conditionalFormatting>
  <conditionalFormatting sqref="BB53:BB56">
    <cfRule type="containsText" dxfId="805" priority="162" operator="containsText" text="休">
      <formula>NOT(ISERROR(SEARCH("休",BB53)))</formula>
    </cfRule>
  </conditionalFormatting>
  <conditionalFormatting sqref="BB53:BB56">
    <cfRule type="containsText" dxfId="804" priority="160" operator="containsText" text="休">
      <formula>NOT(ISERROR(SEARCH("休",BB53)))</formula>
    </cfRule>
    <cfRule type="containsText" dxfId="803" priority="161" operator="containsText" text="休">
      <formula>NOT(ISERROR(SEARCH("休",BB53)))</formula>
    </cfRule>
  </conditionalFormatting>
  <conditionalFormatting sqref="BM53:BM56">
    <cfRule type="containsText" dxfId="802" priority="158" operator="containsText" text="休">
      <formula>NOT(ISERROR(SEARCH("休",BM53)))</formula>
    </cfRule>
    <cfRule type="containsText" dxfId="801" priority="159" operator="containsText" text="休">
      <formula>NOT(ISERROR(SEARCH("休",BM53)))</formula>
    </cfRule>
  </conditionalFormatting>
  <conditionalFormatting sqref="BM53:BM56">
    <cfRule type="containsText" dxfId="800" priority="157" operator="containsText" text="休">
      <formula>NOT(ISERROR(SEARCH("休",BM53)))</formula>
    </cfRule>
  </conditionalFormatting>
  <conditionalFormatting sqref="BM53:BM56">
    <cfRule type="containsText" dxfId="799" priority="155" operator="containsText" text="休">
      <formula>NOT(ISERROR(SEARCH("休",BM53)))</formula>
    </cfRule>
    <cfRule type="containsText" dxfId="798" priority="156" operator="containsText" text="休">
      <formula>NOT(ISERROR(SEARCH("休",BM53)))</formula>
    </cfRule>
  </conditionalFormatting>
  <conditionalFormatting sqref="H70:H73">
    <cfRule type="containsText" dxfId="797" priority="153" operator="containsText" text="休">
      <formula>NOT(ISERROR(SEARCH("休",H70)))</formula>
    </cfRule>
    <cfRule type="containsText" dxfId="796" priority="154" operator="containsText" text="休">
      <formula>NOT(ISERROR(SEARCH("休",H70)))</formula>
    </cfRule>
  </conditionalFormatting>
  <conditionalFormatting sqref="H70:H73">
    <cfRule type="containsText" dxfId="795" priority="152" operator="containsText" text="休">
      <formula>NOT(ISERROR(SEARCH("休",H70)))</formula>
    </cfRule>
  </conditionalFormatting>
  <conditionalFormatting sqref="H70:H73">
    <cfRule type="containsText" dxfId="794" priority="150" operator="containsText" text="休">
      <formula>NOT(ISERROR(SEARCH("休",H70)))</formula>
    </cfRule>
    <cfRule type="containsText" dxfId="793" priority="151" operator="containsText" text="休">
      <formula>NOT(ISERROR(SEARCH("休",H70)))</formula>
    </cfRule>
  </conditionalFormatting>
  <conditionalFormatting sqref="S70:S73">
    <cfRule type="containsText" dxfId="792" priority="148" operator="containsText" text="休">
      <formula>NOT(ISERROR(SEARCH("休",S70)))</formula>
    </cfRule>
    <cfRule type="containsText" dxfId="791" priority="149" operator="containsText" text="休">
      <formula>NOT(ISERROR(SEARCH("休",S70)))</formula>
    </cfRule>
  </conditionalFormatting>
  <conditionalFormatting sqref="S70:S73">
    <cfRule type="containsText" dxfId="790" priority="147" operator="containsText" text="休">
      <formula>NOT(ISERROR(SEARCH("休",S70)))</formula>
    </cfRule>
  </conditionalFormatting>
  <conditionalFormatting sqref="S70:S73">
    <cfRule type="containsText" dxfId="789" priority="145" operator="containsText" text="休">
      <formula>NOT(ISERROR(SEARCH("休",S70)))</formula>
    </cfRule>
    <cfRule type="containsText" dxfId="788" priority="146" operator="containsText" text="休">
      <formula>NOT(ISERROR(SEARCH("休",S70)))</formula>
    </cfRule>
  </conditionalFormatting>
  <conditionalFormatting sqref="AE70:AE73">
    <cfRule type="containsText" dxfId="787" priority="143" operator="containsText" text="休">
      <formula>NOT(ISERROR(SEARCH("休",AE70)))</formula>
    </cfRule>
    <cfRule type="containsText" dxfId="786" priority="144" operator="containsText" text="休">
      <formula>NOT(ISERROR(SEARCH("休",AE70)))</formula>
    </cfRule>
  </conditionalFormatting>
  <conditionalFormatting sqref="AE70:AE73">
    <cfRule type="containsText" dxfId="785" priority="142" operator="containsText" text="休">
      <formula>NOT(ISERROR(SEARCH("休",AE70)))</formula>
    </cfRule>
  </conditionalFormatting>
  <conditionalFormatting sqref="AE70:AE73">
    <cfRule type="containsText" dxfId="784" priority="140" operator="containsText" text="休">
      <formula>NOT(ISERROR(SEARCH("休",AE70)))</formula>
    </cfRule>
    <cfRule type="containsText" dxfId="783" priority="141" operator="containsText" text="休">
      <formula>NOT(ISERROR(SEARCH("休",AE70)))</formula>
    </cfRule>
  </conditionalFormatting>
  <conditionalFormatting sqref="AP70:AP73">
    <cfRule type="containsText" dxfId="782" priority="138" operator="containsText" text="休">
      <formula>NOT(ISERROR(SEARCH("休",AP70)))</formula>
    </cfRule>
    <cfRule type="containsText" dxfId="781" priority="139" operator="containsText" text="休">
      <formula>NOT(ISERROR(SEARCH("休",AP70)))</formula>
    </cfRule>
  </conditionalFormatting>
  <conditionalFormatting sqref="AP70:AP73">
    <cfRule type="containsText" dxfId="780" priority="137" operator="containsText" text="休">
      <formula>NOT(ISERROR(SEARCH("休",AP70)))</formula>
    </cfRule>
  </conditionalFormatting>
  <conditionalFormatting sqref="AP70:AP73">
    <cfRule type="containsText" dxfId="779" priority="135" operator="containsText" text="休">
      <formula>NOT(ISERROR(SEARCH("休",AP70)))</formula>
    </cfRule>
    <cfRule type="containsText" dxfId="778" priority="136" operator="containsText" text="休">
      <formula>NOT(ISERROR(SEARCH("休",AP70)))</formula>
    </cfRule>
  </conditionalFormatting>
  <conditionalFormatting sqref="BB70:BB73">
    <cfRule type="containsText" dxfId="777" priority="133" operator="containsText" text="休">
      <formula>NOT(ISERROR(SEARCH("休",BB70)))</formula>
    </cfRule>
    <cfRule type="containsText" dxfId="776" priority="134" operator="containsText" text="休">
      <formula>NOT(ISERROR(SEARCH("休",BB70)))</formula>
    </cfRule>
  </conditionalFormatting>
  <conditionalFormatting sqref="BB70:BB73">
    <cfRule type="containsText" dxfId="775" priority="132" operator="containsText" text="休">
      <formula>NOT(ISERROR(SEARCH("休",BB70)))</formula>
    </cfRule>
  </conditionalFormatting>
  <conditionalFormatting sqref="BB70:BB73">
    <cfRule type="containsText" dxfId="774" priority="130" operator="containsText" text="休">
      <formula>NOT(ISERROR(SEARCH("休",BB70)))</formula>
    </cfRule>
    <cfRule type="containsText" dxfId="773" priority="131" operator="containsText" text="休">
      <formula>NOT(ISERROR(SEARCH("休",BB70)))</formula>
    </cfRule>
  </conditionalFormatting>
  <conditionalFormatting sqref="BM70:BM73">
    <cfRule type="containsText" dxfId="772" priority="128" operator="containsText" text="休">
      <formula>NOT(ISERROR(SEARCH("休",BM70)))</formula>
    </cfRule>
    <cfRule type="containsText" dxfId="771" priority="129" operator="containsText" text="休">
      <formula>NOT(ISERROR(SEARCH("休",BM70)))</formula>
    </cfRule>
  </conditionalFormatting>
  <conditionalFormatting sqref="BM70:BM73">
    <cfRule type="containsText" dxfId="770" priority="127" operator="containsText" text="休">
      <formula>NOT(ISERROR(SEARCH("休",BM70)))</formula>
    </cfRule>
  </conditionalFormatting>
  <conditionalFormatting sqref="BM70:BM73">
    <cfRule type="containsText" dxfId="769" priority="125" operator="containsText" text="休">
      <formula>NOT(ISERROR(SEARCH("休",BM70)))</formula>
    </cfRule>
    <cfRule type="containsText" dxfId="768" priority="126" operator="containsText" text="休">
      <formula>NOT(ISERROR(SEARCH("休",BM70)))</formula>
    </cfRule>
  </conditionalFormatting>
  <conditionalFormatting sqref="H87:H90">
    <cfRule type="containsText" dxfId="767" priority="123" operator="containsText" text="休">
      <formula>NOT(ISERROR(SEARCH("休",H87)))</formula>
    </cfRule>
    <cfRule type="containsText" dxfId="766" priority="124" operator="containsText" text="休">
      <formula>NOT(ISERROR(SEARCH("休",H87)))</formula>
    </cfRule>
  </conditionalFormatting>
  <conditionalFormatting sqref="H87:H90">
    <cfRule type="containsText" dxfId="765" priority="122" operator="containsText" text="休">
      <formula>NOT(ISERROR(SEARCH("休",H87)))</formula>
    </cfRule>
  </conditionalFormatting>
  <conditionalFormatting sqref="H87:H90">
    <cfRule type="containsText" dxfId="764" priority="120" operator="containsText" text="休">
      <formula>NOT(ISERROR(SEARCH("休",H87)))</formula>
    </cfRule>
    <cfRule type="containsText" dxfId="763" priority="121" operator="containsText" text="休">
      <formula>NOT(ISERROR(SEARCH("休",H87)))</formula>
    </cfRule>
  </conditionalFormatting>
  <conditionalFormatting sqref="S87:S90">
    <cfRule type="containsText" dxfId="762" priority="118" operator="containsText" text="休">
      <formula>NOT(ISERROR(SEARCH("休",S87)))</formula>
    </cfRule>
    <cfRule type="containsText" dxfId="761" priority="119" operator="containsText" text="休">
      <formula>NOT(ISERROR(SEARCH("休",S87)))</formula>
    </cfRule>
  </conditionalFormatting>
  <conditionalFormatting sqref="S87:S90">
    <cfRule type="containsText" dxfId="760" priority="117" operator="containsText" text="休">
      <formula>NOT(ISERROR(SEARCH("休",S87)))</formula>
    </cfRule>
  </conditionalFormatting>
  <conditionalFormatting sqref="S87:S90">
    <cfRule type="containsText" dxfId="759" priority="115" operator="containsText" text="休">
      <formula>NOT(ISERROR(SEARCH("休",S87)))</formula>
    </cfRule>
    <cfRule type="containsText" dxfId="758" priority="116" operator="containsText" text="休">
      <formula>NOT(ISERROR(SEARCH("休",S87)))</formula>
    </cfRule>
  </conditionalFormatting>
  <conditionalFormatting sqref="AE87:AE90">
    <cfRule type="containsText" dxfId="757" priority="113" operator="containsText" text="休">
      <formula>NOT(ISERROR(SEARCH("休",AE87)))</formula>
    </cfRule>
    <cfRule type="containsText" dxfId="756" priority="114" operator="containsText" text="休">
      <formula>NOT(ISERROR(SEARCH("休",AE87)))</formula>
    </cfRule>
  </conditionalFormatting>
  <conditionalFormatting sqref="AE87:AE90">
    <cfRule type="containsText" dxfId="755" priority="112" operator="containsText" text="休">
      <formula>NOT(ISERROR(SEARCH("休",AE87)))</formula>
    </cfRule>
  </conditionalFormatting>
  <conditionalFormatting sqref="AE87:AE90">
    <cfRule type="containsText" dxfId="754" priority="110" operator="containsText" text="休">
      <formula>NOT(ISERROR(SEARCH("休",AE87)))</formula>
    </cfRule>
    <cfRule type="containsText" dxfId="753" priority="111" operator="containsText" text="休">
      <formula>NOT(ISERROR(SEARCH("休",AE87)))</formula>
    </cfRule>
  </conditionalFormatting>
  <conditionalFormatting sqref="AP87:AP90">
    <cfRule type="containsText" dxfId="752" priority="108" operator="containsText" text="休">
      <formula>NOT(ISERROR(SEARCH("休",AP87)))</formula>
    </cfRule>
    <cfRule type="containsText" dxfId="751" priority="109" operator="containsText" text="休">
      <formula>NOT(ISERROR(SEARCH("休",AP87)))</formula>
    </cfRule>
  </conditionalFormatting>
  <conditionalFormatting sqref="AP87:AP90">
    <cfRule type="containsText" dxfId="750" priority="107" operator="containsText" text="休">
      <formula>NOT(ISERROR(SEARCH("休",AP87)))</formula>
    </cfRule>
  </conditionalFormatting>
  <conditionalFormatting sqref="AP87:AP90">
    <cfRule type="containsText" dxfId="749" priority="105" operator="containsText" text="休">
      <formula>NOT(ISERROR(SEARCH("休",AP87)))</formula>
    </cfRule>
    <cfRule type="containsText" dxfId="748" priority="106" operator="containsText" text="休">
      <formula>NOT(ISERROR(SEARCH("休",AP87)))</formula>
    </cfRule>
  </conditionalFormatting>
  <conditionalFormatting sqref="BB87:BB90">
    <cfRule type="containsText" dxfId="747" priority="103" operator="containsText" text="休">
      <formula>NOT(ISERROR(SEARCH("休",BB87)))</formula>
    </cfRule>
    <cfRule type="containsText" dxfId="746" priority="104" operator="containsText" text="休">
      <formula>NOT(ISERROR(SEARCH("休",BB87)))</formula>
    </cfRule>
  </conditionalFormatting>
  <conditionalFormatting sqref="BB87:BB90">
    <cfRule type="containsText" dxfId="745" priority="102" operator="containsText" text="休">
      <formula>NOT(ISERROR(SEARCH("休",BB87)))</formula>
    </cfRule>
  </conditionalFormatting>
  <conditionalFormatting sqref="BB87:BB90">
    <cfRule type="containsText" dxfId="744" priority="100" operator="containsText" text="休">
      <formula>NOT(ISERROR(SEARCH("休",BB87)))</formula>
    </cfRule>
    <cfRule type="containsText" dxfId="743" priority="101" operator="containsText" text="休">
      <formula>NOT(ISERROR(SEARCH("休",BB87)))</formula>
    </cfRule>
  </conditionalFormatting>
  <conditionalFormatting sqref="BM87:BM90">
    <cfRule type="containsText" dxfId="742" priority="98" operator="containsText" text="休">
      <formula>NOT(ISERROR(SEARCH("休",BM87)))</formula>
    </cfRule>
    <cfRule type="containsText" dxfId="741" priority="99" operator="containsText" text="休">
      <formula>NOT(ISERROR(SEARCH("休",BM87)))</formula>
    </cfRule>
  </conditionalFormatting>
  <conditionalFormatting sqref="BM87:BM90">
    <cfRule type="containsText" dxfId="740" priority="97" operator="containsText" text="休">
      <formula>NOT(ISERROR(SEARCH("休",BM87)))</formula>
    </cfRule>
  </conditionalFormatting>
  <conditionalFormatting sqref="BM87:BM90">
    <cfRule type="containsText" dxfId="739" priority="95" operator="containsText" text="休">
      <formula>NOT(ISERROR(SEARCH("休",BM87)))</formula>
    </cfRule>
    <cfRule type="containsText" dxfId="738" priority="96" operator="containsText" text="休">
      <formula>NOT(ISERROR(SEARCH("休",BM87)))</formula>
    </cfRule>
  </conditionalFormatting>
  <conditionalFormatting sqref="BM104:BM107">
    <cfRule type="containsText" dxfId="737" priority="93" operator="containsText" text="休">
      <formula>NOT(ISERROR(SEARCH("休",BM104)))</formula>
    </cfRule>
    <cfRule type="containsText" dxfId="736" priority="94" operator="containsText" text="休">
      <formula>NOT(ISERROR(SEARCH("休",BM104)))</formula>
    </cfRule>
  </conditionalFormatting>
  <conditionalFormatting sqref="BM104:BM107">
    <cfRule type="containsText" dxfId="735" priority="92" operator="containsText" text="休">
      <formula>NOT(ISERROR(SEARCH("休",BM104)))</formula>
    </cfRule>
  </conditionalFormatting>
  <conditionalFormatting sqref="BM104:BM107">
    <cfRule type="containsText" dxfId="734" priority="90" operator="containsText" text="休">
      <formula>NOT(ISERROR(SEARCH("休",BM104)))</formula>
    </cfRule>
    <cfRule type="containsText" dxfId="733" priority="91" operator="containsText" text="休">
      <formula>NOT(ISERROR(SEARCH("休",BM104)))</formula>
    </cfRule>
  </conditionalFormatting>
  <conditionalFormatting sqref="BB104:BB107">
    <cfRule type="containsText" dxfId="732" priority="88" operator="containsText" text="休">
      <formula>NOT(ISERROR(SEARCH("休",BB104)))</formula>
    </cfRule>
    <cfRule type="containsText" dxfId="731" priority="89" operator="containsText" text="休">
      <formula>NOT(ISERROR(SEARCH("休",BB104)))</formula>
    </cfRule>
  </conditionalFormatting>
  <conditionalFormatting sqref="BB104:BB107">
    <cfRule type="containsText" dxfId="730" priority="87" operator="containsText" text="休">
      <formula>NOT(ISERROR(SEARCH("休",BB104)))</formula>
    </cfRule>
  </conditionalFormatting>
  <conditionalFormatting sqref="BB104:BB107">
    <cfRule type="containsText" dxfId="729" priority="85" operator="containsText" text="休">
      <formula>NOT(ISERROR(SEARCH("休",BB104)))</formula>
    </cfRule>
    <cfRule type="containsText" dxfId="728" priority="86" operator="containsText" text="休">
      <formula>NOT(ISERROR(SEARCH("休",BB104)))</formula>
    </cfRule>
  </conditionalFormatting>
  <conditionalFormatting sqref="AP104:AP107">
    <cfRule type="containsText" dxfId="727" priority="83" operator="containsText" text="休">
      <formula>NOT(ISERROR(SEARCH("休",AP104)))</formula>
    </cfRule>
    <cfRule type="containsText" dxfId="726" priority="84" operator="containsText" text="休">
      <formula>NOT(ISERROR(SEARCH("休",AP104)))</formula>
    </cfRule>
  </conditionalFormatting>
  <conditionalFormatting sqref="AP104:AP107">
    <cfRule type="containsText" dxfId="725" priority="82" operator="containsText" text="休">
      <formula>NOT(ISERROR(SEARCH("休",AP104)))</formula>
    </cfRule>
  </conditionalFormatting>
  <conditionalFormatting sqref="AP104:AP107">
    <cfRule type="containsText" dxfId="724" priority="80" operator="containsText" text="休">
      <formula>NOT(ISERROR(SEARCH("休",AP104)))</formula>
    </cfRule>
    <cfRule type="containsText" dxfId="723" priority="81" operator="containsText" text="休">
      <formula>NOT(ISERROR(SEARCH("休",AP104)))</formula>
    </cfRule>
  </conditionalFormatting>
  <conditionalFormatting sqref="H104:H107">
    <cfRule type="containsText" dxfId="722" priority="78" operator="containsText" text="休">
      <formula>NOT(ISERROR(SEARCH("休",H104)))</formula>
    </cfRule>
    <cfRule type="containsText" dxfId="721" priority="79" operator="containsText" text="休">
      <formula>NOT(ISERROR(SEARCH("休",H104)))</formula>
    </cfRule>
  </conditionalFormatting>
  <conditionalFormatting sqref="H104:H107">
    <cfRule type="containsText" dxfId="720" priority="77" operator="containsText" text="休">
      <formula>NOT(ISERROR(SEARCH("休",H104)))</formula>
    </cfRule>
  </conditionalFormatting>
  <conditionalFormatting sqref="H104:H107">
    <cfRule type="containsText" dxfId="719" priority="75" operator="containsText" text="休">
      <formula>NOT(ISERROR(SEARCH("休",H104)))</formula>
    </cfRule>
    <cfRule type="containsText" dxfId="718" priority="76" operator="containsText" text="休">
      <formula>NOT(ISERROR(SEARCH("休",H104)))</formula>
    </cfRule>
  </conditionalFormatting>
  <conditionalFormatting sqref="S104:S107">
    <cfRule type="containsText" dxfId="717" priority="73" operator="containsText" text="休">
      <formula>NOT(ISERROR(SEARCH("休",S104)))</formula>
    </cfRule>
    <cfRule type="containsText" dxfId="716" priority="74" operator="containsText" text="休">
      <formula>NOT(ISERROR(SEARCH("休",S104)))</formula>
    </cfRule>
  </conditionalFormatting>
  <conditionalFormatting sqref="S104:S107">
    <cfRule type="containsText" dxfId="715" priority="72" operator="containsText" text="休">
      <formula>NOT(ISERROR(SEARCH("休",S104)))</formula>
    </cfRule>
  </conditionalFormatting>
  <conditionalFormatting sqref="S104:S107">
    <cfRule type="containsText" dxfId="714" priority="70" operator="containsText" text="休">
      <formula>NOT(ISERROR(SEARCH("休",S104)))</formula>
    </cfRule>
    <cfRule type="containsText" dxfId="713" priority="71" operator="containsText" text="休">
      <formula>NOT(ISERROR(SEARCH("休",S104)))</formula>
    </cfRule>
  </conditionalFormatting>
  <conditionalFormatting sqref="AE104:AE107">
    <cfRule type="containsText" dxfId="712" priority="68" operator="containsText" text="休">
      <formula>NOT(ISERROR(SEARCH("休",AE104)))</formula>
    </cfRule>
    <cfRule type="containsText" dxfId="711" priority="69" operator="containsText" text="休">
      <formula>NOT(ISERROR(SEARCH("休",AE104)))</formula>
    </cfRule>
  </conditionalFormatting>
  <conditionalFormatting sqref="AE104:AE107">
    <cfRule type="containsText" dxfId="710" priority="67" operator="containsText" text="休">
      <formula>NOT(ISERROR(SEARCH("休",AE104)))</formula>
    </cfRule>
  </conditionalFormatting>
  <conditionalFormatting sqref="AE104:AE107">
    <cfRule type="containsText" dxfId="709" priority="65" operator="containsText" text="休">
      <formula>NOT(ISERROR(SEARCH("休",AE104)))</formula>
    </cfRule>
    <cfRule type="containsText" dxfId="708" priority="66" operator="containsText" text="休">
      <formula>NOT(ISERROR(SEARCH("休",AE104)))</formula>
    </cfRule>
  </conditionalFormatting>
  <conditionalFormatting sqref="H121:H124">
    <cfRule type="containsText" dxfId="707" priority="63" operator="containsText" text="休">
      <formula>NOT(ISERROR(SEARCH("休",H121)))</formula>
    </cfRule>
    <cfRule type="containsText" dxfId="706" priority="64" operator="containsText" text="休">
      <formula>NOT(ISERROR(SEARCH("休",H121)))</formula>
    </cfRule>
  </conditionalFormatting>
  <conditionalFormatting sqref="H121:H124">
    <cfRule type="containsText" dxfId="705" priority="62" operator="containsText" text="休">
      <formula>NOT(ISERROR(SEARCH("休",H121)))</formula>
    </cfRule>
  </conditionalFormatting>
  <conditionalFormatting sqref="H121:H124">
    <cfRule type="containsText" dxfId="704" priority="60" operator="containsText" text="休">
      <formula>NOT(ISERROR(SEARCH("休",H121)))</formula>
    </cfRule>
    <cfRule type="containsText" dxfId="703" priority="61" operator="containsText" text="休">
      <formula>NOT(ISERROR(SEARCH("休",H121)))</formula>
    </cfRule>
  </conditionalFormatting>
  <conditionalFormatting sqref="S121:S124">
    <cfRule type="containsText" dxfId="702" priority="58" operator="containsText" text="休">
      <formula>NOT(ISERROR(SEARCH("休",S121)))</formula>
    </cfRule>
    <cfRule type="containsText" dxfId="701" priority="59" operator="containsText" text="休">
      <formula>NOT(ISERROR(SEARCH("休",S121)))</formula>
    </cfRule>
  </conditionalFormatting>
  <conditionalFormatting sqref="S121:S124">
    <cfRule type="containsText" dxfId="700" priority="57" operator="containsText" text="休">
      <formula>NOT(ISERROR(SEARCH("休",S121)))</formula>
    </cfRule>
  </conditionalFormatting>
  <conditionalFormatting sqref="S121:S124">
    <cfRule type="containsText" dxfId="699" priority="55" operator="containsText" text="休">
      <formula>NOT(ISERROR(SEARCH("休",S121)))</formula>
    </cfRule>
    <cfRule type="containsText" dxfId="698" priority="56" operator="containsText" text="休">
      <formula>NOT(ISERROR(SEARCH("休",S121)))</formula>
    </cfRule>
  </conditionalFormatting>
  <conditionalFormatting sqref="AE121:AE124">
    <cfRule type="containsText" dxfId="697" priority="53" operator="containsText" text="休">
      <formula>NOT(ISERROR(SEARCH("休",AE121)))</formula>
    </cfRule>
    <cfRule type="containsText" dxfId="696" priority="54" operator="containsText" text="休">
      <formula>NOT(ISERROR(SEARCH("休",AE121)))</formula>
    </cfRule>
  </conditionalFormatting>
  <conditionalFormatting sqref="AE121:AE124">
    <cfRule type="containsText" dxfId="695" priority="52" operator="containsText" text="休">
      <formula>NOT(ISERROR(SEARCH("休",AE121)))</formula>
    </cfRule>
  </conditionalFormatting>
  <conditionalFormatting sqref="AE121:AE124">
    <cfRule type="containsText" dxfId="694" priority="50" operator="containsText" text="休">
      <formula>NOT(ISERROR(SEARCH("休",AE121)))</formula>
    </cfRule>
    <cfRule type="containsText" dxfId="693" priority="51" operator="containsText" text="休">
      <formula>NOT(ISERROR(SEARCH("休",AE121)))</formula>
    </cfRule>
  </conditionalFormatting>
  <conditionalFormatting sqref="AP121:AP124">
    <cfRule type="containsText" dxfId="692" priority="48" operator="containsText" text="休">
      <formula>NOT(ISERROR(SEARCH("休",AP121)))</formula>
    </cfRule>
    <cfRule type="containsText" dxfId="691" priority="49" operator="containsText" text="休">
      <formula>NOT(ISERROR(SEARCH("休",AP121)))</formula>
    </cfRule>
  </conditionalFormatting>
  <conditionalFormatting sqref="AP121:AP124">
    <cfRule type="containsText" dxfId="690" priority="47" operator="containsText" text="休">
      <formula>NOT(ISERROR(SEARCH("休",AP121)))</formula>
    </cfRule>
  </conditionalFormatting>
  <conditionalFormatting sqref="AP121:AP124">
    <cfRule type="containsText" dxfId="689" priority="45" operator="containsText" text="休">
      <formula>NOT(ISERROR(SEARCH("休",AP121)))</formula>
    </cfRule>
    <cfRule type="containsText" dxfId="688" priority="46" operator="containsText" text="休">
      <formula>NOT(ISERROR(SEARCH("休",AP121)))</formula>
    </cfRule>
  </conditionalFormatting>
  <conditionalFormatting sqref="BB121:BB124">
    <cfRule type="containsText" dxfId="687" priority="43" operator="containsText" text="休">
      <formula>NOT(ISERROR(SEARCH("休",BB121)))</formula>
    </cfRule>
    <cfRule type="containsText" dxfId="686" priority="44" operator="containsText" text="休">
      <formula>NOT(ISERROR(SEARCH("休",BB121)))</formula>
    </cfRule>
  </conditionalFormatting>
  <conditionalFormatting sqref="BB121:BB124">
    <cfRule type="containsText" dxfId="685" priority="42" operator="containsText" text="休">
      <formula>NOT(ISERROR(SEARCH("休",BB121)))</formula>
    </cfRule>
  </conditionalFormatting>
  <conditionalFormatting sqref="BB121:BB124">
    <cfRule type="containsText" dxfId="684" priority="40" operator="containsText" text="休">
      <formula>NOT(ISERROR(SEARCH("休",BB121)))</formula>
    </cfRule>
    <cfRule type="containsText" dxfId="683" priority="41" operator="containsText" text="休">
      <formula>NOT(ISERROR(SEARCH("休",BB121)))</formula>
    </cfRule>
  </conditionalFormatting>
  <conditionalFormatting sqref="BM121:BM124">
    <cfRule type="containsText" dxfId="682" priority="38" operator="containsText" text="休">
      <formula>NOT(ISERROR(SEARCH("休",BM121)))</formula>
    </cfRule>
    <cfRule type="containsText" dxfId="681" priority="39" operator="containsText" text="休">
      <formula>NOT(ISERROR(SEARCH("休",BM121)))</formula>
    </cfRule>
  </conditionalFormatting>
  <conditionalFormatting sqref="BM121:BM124">
    <cfRule type="containsText" dxfId="680" priority="37" operator="containsText" text="休">
      <formula>NOT(ISERROR(SEARCH("休",BM121)))</formula>
    </cfRule>
  </conditionalFormatting>
  <conditionalFormatting sqref="BM121:BM124">
    <cfRule type="containsText" dxfId="679" priority="35" operator="containsText" text="休">
      <formula>NOT(ISERROR(SEARCH("休",BM121)))</formula>
    </cfRule>
    <cfRule type="containsText" dxfId="678" priority="36" operator="containsText" text="休">
      <formula>NOT(ISERROR(SEARCH("休",BM121)))</formula>
    </cfRule>
  </conditionalFormatting>
  <conditionalFormatting sqref="H138:H141">
    <cfRule type="containsText" dxfId="677" priority="33" operator="containsText" text="休">
      <formula>NOT(ISERROR(SEARCH("休",H138)))</formula>
    </cfRule>
    <cfRule type="containsText" dxfId="676" priority="34" operator="containsText" text="休">
      <formula>NOT(ISERROR(SEARCH("休",H138)))</formula>
    </cfRule>
  </conditionalFormatting>
  <conditionalFormatting sqref="H138:H141">
    <cfRule type="containsText" dxfId="675" priority="32" operator="containsText" text="休">
      <formula>NOT(ISERROR(SEARCH("休",H138)))</formula>
    </cfRule>
  </conditionalFormatting>
  <conditionalFormatting sqref="H138:H141">
    <cfRule type="containsText" dxfId="674" priority="30" operator="containsText" text="休">
      <formula>NOT(ISERROR(SEARCH("休",H138)))</formula>
    </cfRule>
    <cfRule type="containsText" dxfId="673" priority="31" operator="containsText" text="休">
      <formula>NOT(ISERROR(SEARCH("休",H138)))</formula>
    </cfRule>
  </conditionalFormatting>
  <conditionalFormatting sqref="S138:S141">
    <cfRule type="containsText" dxfId="672" priority="28" operator="containsText" text="休">
      <formula>NOT(ISERROR(SEARCH("休",S138)))</formula>
    </cfRule>
    <cfRule type="containsText" dxfId="671" priority="29" operator="containsText" text="休">
      <formula>NOT(ISERROR(SEARCH("休",S138)))</formula>
    </cfRule>
  </conditionalFormatting>
  <conditionalFormatting sqref="S138:S141">
    <cfRule type="containsText" dxfId="670" priority="27" operator="containsText" text="休">
      <formula>NOT(ISERROR(SEARCH("休",S138)))</formula>
    </cfRule>
  </conditionalFormatting>
  <conditionalFormatting sqref="S138:S141">
    <cfRule type="containsText" dxfId="669" priority="25" operator="containsText" text="休">
      <formula>NOT(ISERROR(SEARCH("休",S138)))</formula>
    </cfRule>
    <cfRule type="containsText" dxfId="668" priority="26" operator="containsText" text="休">
      <formula>NOT(ISERROR(SEARCH("休",S138)))</formula>
    </cfRule>
  </conditionalFormatting>
  <conditionalFormatting sqref="AE138:AE141">
    <cfRule type="containsText" dxfId="667" priority="23" operator="containsText" text="休">
      <formula>NOT(ISERROR(SEARCH("休",AE138)))</formula>
    </cfRule>
    <cfRule type="containsText" dxfId="666" priority="24" operator="containsText" text="休">
      <formula>NOT(ISERROR(SEARCH("休",AE138)))</formula>
    </cfRule>
  </conditionalFormatting>
  <conditionalFormatting sqref="AE138:AE141">
    <cfRule type="containsText" dxfId="665" priority="22" operator="containsText" text="休">
      <formula>NOT(ISERROR(SEARCH("休",AE138)))</formula>
    </cfRule>
  </conditionalFormatting>
  <conditionalFormatting sqref="AE138:AE141">
    <cfRule type="containsText" dxfId="664" priority="20" operator="containsText" text="休">
      <formula>NOT(ISERROR(SEARCH("休",AE138)))</formula>
    </cfRule>
    <cfRule type="containsText" dxfId="663" priority="21" operator="containsText" text="休">
      <formula>NOT(ISERROR(SEARCH("休",AE138)))</formula>
    </cfRule>
  </conditionalFormatting>
  <conditionalFormatting sqref="AP138:AP141">
    <cfRule type="containsText" dxfId="662" priority="18" operator="containsText" text="休">
      <formula>NOT(ISERROR(SEARCH("休",AP138)))</formula>
    </cfRule>
    <cfRule type="containsText" dxfId="661" priority="19" operator="containsText" text="休">
      <formula>NOT(ISERROR(SEARCH("休",AP138)))</formula>
    </cfRule>
  </conditionalFormatting>
  <conditionalFormatting sqref="AP138:AP141">
    <cfRule type="containsText" dxfId="660" priority="17" operator="containsText" text="休">
      <formula>NOT(ISERROR(SEARCH("休",AP138)))</formula>
    </cfRule>
  </conditionalFormatting>
  <conditionalFormatting sqref="AP138:AP141">
    <cfRule type="containsText" dxfId="659" priority="15" operator="containsText" text="休">
      <formula>NOT(ISERROR(SEARCH("休",AP138)))</formula>
    </cfRule>
    <cfRule type="containsText" dxfId="658" priority="16" operator="containsText" text="休">
      <formula>NOT(ISERROR(SEARCH("休",AP138)))</formula>
    </cfRule>
  </conditionalFormatting>
  <conditionalFormatting sqref="BB138:BB141">
    <cfRule type="containsText" dxfId="657" priority="13" operator="containsText" text="休">
      <formula>NOT(ISERROR(SEARCH("休",BB138)))</formula>
    </cfRule>
    <cfRule type="containsText" dxfId="656" priority="14" operator="containsText" text="休">
      <formula>NOT(ISERROR(SEARCH("休",BB138)))</formula>
    </cfRule>
  </conditionalFormatting>
  <conditionalFormatting sqref="BB138:BB141">
    <cfRule type="containsText" dxfId="655" priority="12" operator="containsText" text="休">
      <formula>NOT(ISERROR(SEARCH("休",BB138)))</formula>
    </cfRule>
  </conditionalFormatting>
  <conditionalFormatting sqref="BB138:BB141">
    <cfRule type="containsText" dxfId="654" priority="10" operator="containsText" text="休">
      <formula>NOT(ISERROR(SEARCH("休",BB138)))</formula>
    </cfRule>
    <cfRule type="containsText" dxfId="653" priority="11" operator="containsText" text="休">
      <formula>NOT(ISERROR(SEARCH("休",BB138)))</formula>
    </cfRule>
  </conditionalFormatting>
  <conditionalFormatting sqref="BM138:BM141">
    <cfRule type="containsText" dxfId="652" priority="8" operator="containsText" text="休">
      <formula>NOT(ISERROR(SEARCH("休",BM138)))</formula>
    </cfRule>
    <cfRule type="containsText" dxfId="651" priority="9" operator="containsText" text="休">
      <formula>NOT(ISERROR(SEARCH("休",BM138)))</formula>
    </cfRule>
  </conditionalFormatting>
  <conditionalFormatting sqref="BM138:BM141">
    <cfRule type="containsText" dxfId="650" priority="7" operator="containsText" text="休">
      <formula>NOT(ISERROR(SEARCH("休",BM138)))</formula>
    </cfRule>
  </conditionalFormatting>
  <conditionalFormatting sqref="BM138:BM141">
    <cfRule type="containsText" dxfId="649" priority="5" operator="containsText" text="休">
      <formula>NOT(ISERROR(SEARCH("休",BM138)))</formula>
    </cfRule>
    <cfRule type="containsText" dxfId="648" priority="6" operator="containsText" text="休">
      <formula>NOT(ISERROR(SEARCH("休",BM138)))</formula>
    </cfRule>
  </conditionalFormatting>
  <conditionalFormatting sqref="BM96">
    <cfRule type="expression" dxfId="647" priority="4">
      <formula>AND(WEEKDAY(BM96,2)=6, OR(INT((DAY(BM96)-1)/7)+1=2, INT((DAY(BM96)-1)/7)+1=4))</formula>
    </cfRule>
  </conditionalFormatting>
  <conditionalFormatting sqref="U3">
    <cfRule type="containsText" dxfId="646" priority="2" operator="containsText" text="未達成">
      <formula>NOT(ISERROR(SEARCH("未達成",U3)))</formula>
    </cfRule>
    <cfRule type="containsText" dxfId="645" priority="3" operator="containsText" text="達成">
      <formula>NOT(ISERROR(SEARCH("達成",U3)))</formula>
    </cfRule>
  </conditionalFormatting>
  <conditionalFormatting sqref="C32:I35">
    <cfRule type="containsText" dxfId="644" priority="1" operator="containsText" text="雨">
      <formula>NOT(ISERROR(SEARCH("雨",C32)))</formula>
    </cfRule>
    <cfRule type="containsText" dxfId="643" priority="408" operator="containsText" text="休">
      <formula>NOT(ISERROR(SEARCH("休",C32)))</formula>
    </cfRule>
  </conditionalFormatting>
  <conditionalFormatting sqref="C49:I52">
    <cfRule type="containsText" dxfId="642" priority="406" operator="containsText" text="休">
      <formula>NOT(ISERROR(SEARCH("休",C49)))</formula>
    </cfRule>
    <cfRule type="containsText" dxfId="641" priority="407" operator="containsText" text="雨">
      <formula>NOT(ISERROR(SEARCH("雨",C49)))</formula>
    </cfRule>
  </conditionalFormatting>
  <conditionalFormatting sqref="C66:I69">
    <cfRule type="containsText" dxfId="640" priority="404" operator="containsText" text="休">
      <formula>NOT(ISERROR(SEARCH("休",C66)))</formula>
    </cfRule>
    <cfRule type="containsText" dxfId="639" priority="405" operator="containsText" text="雨">
      <formula>NOT(ISERROR(SEARCH("雨",C66)))</formula>
    </cfRule>
  </conditionalFormatting>
  <conditionalFormatting sqref="C83:I86">
    <cfRule type="containsText" dxfId="638" priority="402" operator="containsText" text="休">
      <formula>NOT(ISERROR(SEARCH("休",C83)))</formula>
    </cfRule>
    <cfRule type="containsText" dxfId="637" priority="403" operator="containsText" text="雨">
      <formula>NOT(ISERROR(SEARCH("雨",C83)))</formula>
    </cfRule>
  </conditionalFormatting>
  <conditionalFormatting sqref="N15:T18">
    <cfRule type="containsText" dxfId="636" priority="400" operator="containsText" text="休">
      <formula>NOT(ISERROR(SEARCH("休",N15)))</formula>
    </cfRule>
    <cfRule type="containsText" dxfId="635" priority="401" operator="containsText" text="雨">
      <formula>NOT(ISERROR(SEARCH("雨",N15)))</formula>
    </cfRule>
  </conditionalFormatting>
  <conditionalFormatting sqref="N83:T86">
    <cfRule type="containsText" dxfId="634" priority="386" operator="containsText" text="休">
      <formula>NOT(ISERROR(SEARCH("休",N83)))</formula>
    </cfRule>
    <cfRule type="containsText" dxfId="633" priority="387" operator="containsText" text="雨">
      <formula>NOT(ISERROR(SEARCH("雨",N83)))</formula>
    </cfRule>
  </conditionalFormatting>
  <conditionalFormatting sqref="N117:T120">
    <cfRule type="containsText" dxfId="632" priority="369" operator="containsText" text="休">
      <formula>NOT(ISERROR(SEARCH("休",N117)))</formula>
    </cfRule>
    <cfRule type="containsText" dxfId="631" priority="370" operator="containsText" text="雨">
      <formula>NOT(ISERROR(SEARCH("雨",N117)))</formula>
    </cfRule>
  </conditionalFormatting>
  <conditionalFormatting sqref="N134:T137">
    <cfRule type="containsText" dxfId="630" priority="366" operator="containsText" text="休">
      <formula>NOT(ISERROR(SEARCH("休",N134)))</formula>
    </cfRule>
    <cfRule type="containsText" dxfId="629" priority="367" operator="containsText" text="雨">
      <formula>NOT(ISERROR(SEARCH("雨",N134)))</formula>
    </cfRule>
  </conditionalFormatting>
  <conditionalFormatting sqref="Z15:AF18">
    <cfRule type="containsText" dxfId="628" priority="363" operator="containsText" text="休">
      <formula>NOT(ISERROR(SEARCH("休",Z15)))</formula>
    </cfRule>
    <cfRule type="containsText" dxfId="627" priority="364" operator="containsText" text="雨">
      <formula>NOT(ISERROR(SEARCH("雨",Z15)))</formula>
    </cfRule>
  </conditionalFormatting>
  <conditionalFormatting sqref="AW66:BC69">
    <cfRule type="containsText" dxfId="626" priority="326" operator="containsText" text="休">
      <formula>NOT(ISERROR(SEARCH("休",AW66)))</formula>
    </cfRule>
    <cfRule type="containsText" dxfId="625" priority="327" operator="containsText" text="雨">
      <formula>NOT(ISERROR(SEARCH("雨",AW66)))</formula>
    </cfRule>
  </conditionalFormatting>
  <conditionalFormatting sqref="AW83:BC86">
    <cfRule type="containsText" dxfId="624" priority="323" operator="containsText" text="休">
      <formula>NOT(ISERROR(SEARCH("休",AW83)))</formula>
    </cfRule>
    <cfRule type="containsText" dxfId="623" priority="324" operator="containsText" text="雨">
      <formula>NOT(ISERROR(SEARCH("雨",AW83)))</formula>
    </cfRule>
  </conditionalFormatting>
  <conditionalFormatting sqref="AW100:BC103">
    <cfRule type="containsText" dxfId="622" priority="320" operator="containsText" text="休">
      <formula>NOT(ISERROR(SEARCH("休",AW100)))</formula>
    </cfRule>
    <cfRule type="containsText" dxfId="621" priority="321" operator="containsText" text="雨">
      <formula>NOT(ISERROR(SEARCH("雨",AW100)))</formula>
    </cfRule>
  </conditionalFormatting>
  <conditionalFormatting sqref="AW117:BC120">
    <cfRule type="containsText" dxfId="620" priority="317" operator="containsText" text="休">
      <formula>NOT(ISERROR(SEARCH("休",AW117)))</formula>
    </cfRule>
    <cfRule type="containsText" dxfId="619" priority="318" operator="containsText" text="雨">
      <formula>NOT(ISERROR(SEARCH("雨",AW117)))</formula>
    </cfRule>
  </conditionalFormatting>
  <conditionalFormatting sqref="AW134:BC137">
    <cfRule type="containsText" dxfId="618" priority="314" operator="containsText" text="休">
      <formula>NOT(ISERROR(SEARCH("休",AW134)))</formula>
    </cfRule>
    <cfRule type="containsText" dxfId="617" priority="315" operator="containsText" text="雨">
      <formula>NOT(ISERROR(SEARCH("雨",AW134)))</formula>
    </cfRule>
  </conditionalFormatting>
  <conditionalFormatting sqref="BH32:BN35">
    <cfRule type="containsText" dxfId="616" priority="309" operator="containsText" text="休">
      <formula>NOT(ISERROR(SEARCH("休",BH32)))</formula>
    </cfRule>
    <cfRule type="containsText" dxfId="615" priority="310" operator="containsText" text="雨">
      <formula>NOT(ISERROR(SEARCH("雨",BH32)))</formula>
    </cfRule>
  </conditionalFormatting>
  <conditionalFormatting sqref="BH49:BN52">
    <cfRule type="containsText" dxfId="614" priority="306" operator="containsText" text="休">
      <formula>NOT(ISERROR(SEARCH("休",BH49)))</formula>
    </cfRule>
    <cfRule type="containsText" dxfId="613" priority="307" operator="containsText" text="雨">
      <formula>NOT(ISERROR(SEARCH("雨",BH49)))</formula>
    </cfRule>
  </conditionalFormatting>
  <conditionalFormatting sqref="BH66:BN69">
    <cfRule type="containsText" dxfId="612" priority="303" operator="containsText" text="休">
      <formula>NOT(ISERROR(SEARCH("休",BH66)))</formula>
    </cfRule>
    <cfRule type="containsText" dxfId="611" priority="304" operator="containsText" text="雨">
      <formula>NOT(ISERROR(SEARCH("雨",BH66)))</formula>
    </cfRule>
  </conditionalFormatting>
  <conditionalFormatting sqref="BH134:BN137">
    <cfRule type="containsText" dxfId="610" priority="294" operator="containsText" text="休">
      <formula>NOT(ISERROR(SEARCH("休",BH134)))</formula>
    </cfRule>
    <cfRule type="containsText" dxfId="609" priority="295" operator="containsText" text="雨">
      <formula>NOT(ISERROR(SEARCH("雨",BH134)))</formula>
    </cfRule>
  </conditionalFormatting>
  <dataValidations count="3">
    <dataValidation type="list" allowBlank="1" showInputMessage="1" showErrorMessage="1" sqref="C13:I14 C30:I31 C47:I48 C64:I65 C81:I82 N13:T14 C98:I99 N30:T31 N47:T48 N64:T65 N81:T82 N98:T99 Z30:AF31 C115:I116 C132:I133 C150:I151 N115:T116 N132:T133 Z13:AF14 Z47:AF48 Z64:AF65 Z81:AF82 Z98:AF99 Z115:AF116 Z132:AF133 AK13:AQ14 AK30:AQ31 AK47:AQ48 AK64:AQ65 AK81:AQ82 AK98:AQ99 AK115:AQ116 AK132:AQ133 AW13:BC14 AW30:BC31 AW47:BC48 AW64:BC65 AW81:BC82 AW98:BC99 AW115:BC116 AW132:BC133 BH13:BN14 BH30:BN31 BH47:BN48 BH64:BN65 BH81:BN82 BH98:BN99 BH115:BN116 BH132:BN133">
      <formula1>"夏休,冬休,中止,制作,その他"</formula1>
    </dataValidation>
    <dataValidation type="list" allowBlank="1" showInputMessage="1" showErrorMessage="1" sqref="C15:I16 C32:I33 C49:I50 C66:I67 C83:I84 N15:T16 C100:I101 N32:T33 N49:T50 N66:T67 N83:T84 N100:T101 Z32:AF33 C117:I118 C134:I135 C152:I153 N117:T118 N134:T135 Z15:AF16 Z49:AF50 Z66:AF67 Z83:AF84 Z100:AF101 Z117:AF118 Z134:AF135 AK15:AQ16 AK32:AQ33 AK49:AQ50 AK66:AQ67 AK83:AQ84 AK100:AQ101 AK117:AQ118 AK134:AQ135 AW15:BC16 AW32:BC33 AW49:BC50 AW66:BC67 AW83:BC84 AW100:BC101 AW117:BC118 AW134:BC135 BH15:BN16 BH32:BN33 BH49:BN50 BH66:BN67 BH83:BN84 BH100:BN101 BH117:BN118 BH134:BN135">
      <formula1>"休"</formula1>
    </dataValidation>
    <dataValidation type="list" allowBlank="1" showInputMessage="1" showErrorMessage="1" sqref="N17:T18 N34:T35 N51:T52 N68:T69 N85:T86 Z17:AF18 N102:T103 Z34:AF35 Z51:AF52 Z68:AF69 Z85:AF86 Z102:AF103 AK34:AQ35 N119:T120 N136:T137 C154:I155 Z119:AF120 Z136:AF137 AK17:AQ18 AK51:AQ52 AK68:AQ69 AK85:AQ86 AK102:AQ103 AK119:AQ120 AK136:AQ137 AW17:BC18 AW34:BC35 AW51:BC52 AW68:BC69 AW85:BC86 AW102:BC103 AW119:BC120 AW136:BC137 BH17:BN18 BH34:BN35 BH51:BN52 BH68:BN69 BH85:BN86 BH102:BN103 BH119:BN120 BH136:BN137 C34:I35 C51:I52 C68:I69 C85:I86 C102:I103 C119:I120 C136:I137 C17:I18">
      <formula1>"休,雨"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144" max="23" man="1"/>
  </rowBreaks>
  <colBreaks count="2" manualBreakCount="2">
    <brk id="23" max="141" man="1"/>
    <brk id="46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230-2(現場閉所・通期・月単位)</vt:lpstr>
      <vt:lpstr>230-4(現場閉所・完全)</vt:lpstr>
      <vt:lpstr>'230-2(現場閉所・通期・月単位)'!Print_Area</vt:lpstr>
      <vt:lpstr>'230-4(現場閉所・完全)'!Print_Area</vt:lpstr>
      <vt:lpstr>'230-2(現場閉所・通期・月単位)'!Print_Titles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福岡県土整備部</cp:lastModifiedBy>
  <dcterms:created xsi:type="dcterms:W3CDTF">2025-09-19T05:03:43Z</dcterms:created>
  <dcterms:modified xsi:type="dcterms:W3CDTF">2025-09-29T08:15:19Z</dcterms:modified>
</cp:coreProperties>
</file>